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10-OCTUBRE  2022\"/>
    </mc:Choice>
  </mc:AlternateContent>
  <xr:revisionPtr revIDLastSave="0" documentId="13_ncr:1_{C13057C4-AB30-4CB1-A379-79F7080EE1F4}" xr6:coauthVersionLast="36" xr6:coauthVersionMax="36" xr10:uidLastSave="{00000000-0000-0000-0000-000000000000}"/>
  <bookViews>
    <workbookView xWindow="0" yWindow="0" windowWidth="28800" windowHeight="12225" tabRatio="741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1" l="1"/>
  <c r="J5" i="4" l="1"/>
  <c r="L6" i="1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L7" i="4"/>
  <c r="L6" i="4"/>
  <c r="L5" i="4"/>
  <c r="K7" i="4"/>
  <c r="K6" i="4"/>
  <c r="J7" i="4"/>
  <c r="J6" i="4"/>
  <c r="K5" i="4"/>
  <c r="L6" i="1"/>
  <c r="K6" i="1"/>
  <c r="J6" i="1"/>
  <c r="L5" i="1"/>
  <c r="K5" i="1"/>
  <c r="J5" i="1"/>
  <c r="I8" i="15"/>
  <c r="I7" i="15"/>
  <c r="G8" i="15"/>
  <c r="F10" i="15"/>
  <c r="G7" i="15"/>
  <c r="B18" i="10"/>
  <c r="B7" i="10"/>
  <c r="B10" i="10" s="1"/>
  <c r="B17" i="10"/>
  <c r="B16" i="10"/>
  <c r="B15" i="10"/>
  <c r="B9" i="10"/>
  <c r="B8" i="10"/>
  <c r="B11" i="10"/>
  <c r="B12" i="10"/>
  <c r="B13" i="10"/>
  <c r="B19" i="6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J9" i="11" s="1"/>
  <c r="B8" i="5" l="1"/>
  <c r="B21" i="6" l="1"/>
  <c r="B7" i="5"/>
  <c r="E5" i="1"/>
  <c r="E6" i="1"/>
  <c r="D11" i="4" l="1"/>
  <c r="E6" i="4"/>
  <c r="E7" i="4"/>
  <c r="E8" i="4"/>
  <c r="K8" i="4" s="1"/>
  <c r="E5" i="4"/>
  <c r="C7" i="1"/>
  <c r="D7" i="1"/>
  <c r="E10" i="15"/>
  <c r="D10" i="15"/>
  <c r="F9" i="15"/>
  <c r="F7" i="15"/>
  <c r="B4" i="16" s="1"/>
  <c r="F8" i="15"/>
  <c r="L8" i="4" l="1"/>
  <c r="J8" i="4"/>
  <c r="E7" i="1"/>
  <c r="C10" i="15" l="1"/>
  <c r="G9" i="15" l="1"/>
  <c r="C9" i="4" l="1"/>
  <c r="C11" i="4" s="1"/>
  <c r="D18" i="10" l="1"/>
  <c r="D7" i="10"/>
  <c r="C4" i="4"/>
  <c r="D4" i="11" s="1"/>
  <c r="C4" i="1"/>
  <c r="F9" i="4" l="1"/>
  <c r="J9" i="4" s="1"/>
  <c r="F11" i="4" l="1"/>
  <c r="J10" i="4" l="1"/>
  <c r="K10" i="4"/>
  <c r="L10" i="4"/>
  <c r="E9" i="4" l="1"/>
  <c r="E11" i="4" l="1"/>
  <c r="I9" i="15"/>
  <c r="C4" i="9"/>
  <c r="B9" i="4"/>
  <c r="J11" i="4" l="1"/>
  <c r="I10" i="15"/>
  <c r="B11" i="4"/>
  <c r="B6" i="16" l="1"/>
  <c r="G9" i="11" l="1"/>
  <c r="K9" i="11" s="1"/>
  <c r="E16" i="10" l="1"/>
  <c r="C9" i="11"/>
  <c r="L9" i="11" l="1"/>
  <c r="D5" i="16" l="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charset val="1"/>
          </rPr>
          <t>JEFE PRESUPUESTO:</t>
        </r>
        <r>
          <rPr>
            <sz val="9"/>
            <color indexed="81"/>
            <rFont val="Tahoma"/>
            <charset val="1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<sst xmlns="http://schemas.openxmlformats.org/spreadsheetml/2006/main" count="283" uniqueCount="132">
  <si>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</si>
  <si>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</si>
  <si>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</si>
  <si>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</si>
  <si>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</si>
  <si>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</si>
  <si>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</si>
  <si>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</si>
  <si>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</si>
  <si>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</si>
  <si>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</si>
  <si>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</si>
  <si>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</si>
  <si>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</si>
  <si>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</si>
  <si>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</si>
  <si>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</si>
  <si>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</si>
  <si>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</si>
  <si>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</si>
  <si>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</si>
  <si>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</si>
  <si>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</si>
  <si>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</si>
  <si>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</si>
  <si>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</si>
  <si>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</si>
  <si>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</si>
  <si>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</si>
  <si>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</si>
  <si>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</si>
  <si>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</si>
  <si>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</si>
  <si>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</si>
  <si>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</si>
  <si>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</si>
  <si>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</si>
  <si>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</si>
  <si>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</si>
  <si>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</si>
  <si>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</si>
  <si>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</si>
  <si>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</si>
  <si>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</si>
  <si>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</si>
  <si>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</si>
  <si>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</si>
  <si>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</si>
  <si>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</si>
  <si>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</si>
  <si>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</si>
  <si>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</si>
  <si>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</si>
  <si>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</si>
  <si>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</si>
  <si>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</si>
  <si>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</si>
  <si>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</si>
  <si>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</si>
  <si>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</si>
  <si>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</si>
  <si>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</si>
  <si>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</si>
  <si>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</si>
  <si>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</si>
  <si>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</si>
  <si>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</si>
  <si>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</si>
  <si>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</si>
  <si>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</si>
  <si>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</si>
  <si>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</si>
  <si>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</si>
  <si>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</si>
  <si>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</si>
  <si>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</si>
  <si>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</si>
  <si>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</si>
  <si>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</si>
  <si>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</si>
  <si>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</si>
  <si>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</si>
  <si>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</si>
  <si>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</si>
  <si>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</si>
  <si>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</si>
  <si>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</si>
  <si>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</si>
  <si>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</si>
  <si>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</si>
  <si>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</si>
  <si>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</si>
  <si>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</si>
  <si>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</si>
  <si>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</si>
  <si>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</si>
  <si>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</si>
  <si>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</si>
  <si>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</si>
  <si>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</si>
  <si>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</si>
  <si>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</si>
  <si>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</si>
  <si>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</si>
  <si>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</si>
  <si>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</si>
  <si>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</si>
  <si>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</si>
  <si>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</si>
  <si>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</si>
  <si>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</si>
  <si>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</si>
  <si>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</si>
  <si>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</si>
  <si>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</si>
  <si>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</si>
  <si>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</si>
  <si>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</si>
  <si>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</si>
  <si>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</si>
  <si>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</si>
  <si>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</si>
  <si>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</si>
  <si>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</si>
  <si>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</si>
  <si>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</si>
  <si>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ADICIÓN SEG RESOLUCION(013369-MINEDUCACIÓN) Y ACUERDOS</t>
  </si>
  <si>
    <t>CON CORTE A OCTUBRE 31   DE 2022</t>
  </si>
  <si>
    <t>EJECUCIÓN PRESUPUESTAL 
PROYECTOS DE INVERSIÓN
CON CORTE A OCTUBRE 31   DE 2022</t>
  </si>
  <si>
    <t>Ejecución Presupuestal - Proyectos de Inversión
CON CORTE A OCTUBRE 31   DE 2022</t>
  </si>
  <si>
    <t>EJECUCIÓN PRESUPUESTAL
ADQUISICIÓN BIENES Y SERVICIOS
CON CORTE A OCTUBRE 31   DE 2022</t>
  </si>
  <si>
    <t>EJECUCIÓN PRESUPUESTAL 
GASTOS DE PERSONAL 
CON CORTE A OCTUBRE 31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</si>
</sst>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4.2394904558757517E-2</c:v>
                </c:pt>
                <c:pt idx="1">
                  <c:v>0.9576050954412425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OCTUBRE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0.60634221658423981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OCTUBRE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665640653</c:v>
                </c:pt>
                <c:pt idx="8">
                  <c:v>757722189</c:v>
                </c:pt>
                <c:pt idx="9">
                  <c:v>867089664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OCTUBRE 31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1917359770</c:v>
                </c:pt>
                <c:pt idx="3" formatCode="0.00%">
                  <c:v>0.41671943352639673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OCTUBRE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0.29013912517138785</c:v>
                </c:pt>
                <c:pt idx="8">
                  <c:v>0.35428928772564156</c:v>
                </c:pt>
                <c:pt idx="9">
                  <c:v>0.41671943352639673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344934440</c:v>
                </c:pt>
                <c:pt idx="1">
                  <c:v>2324869265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282732209</c:v>
                </c:pt>
                <c:pt idx="1">
                  <c:v>1634627561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274103439</c:v>
                </c:pt>
                <c:pt idx="1">
                  <c:v>1597155501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OCTUBRE 31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0.98552697142857137</c:v>
                </c:pt>
                <c:pt idx="1">
                  <c:v>0.5468889897696404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0.8078063114285714</c:v>
                </c:pt>
                <c:pt idx="1">
                  <c:v>0.3845204669970555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0.7831526828571429</c:v>
                </c:pt>
                <c:pt idx="1">
                  <c:v>0.37570575326389971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38662660</c:v>
                </c:pt>
                <c:pt idx="1">
                  <c:v>2611222678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5.0818597285726078E-3</c:v>
                </c:pt>
                <c:pt idx="1">
                  <c:v>0.34322178995608987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OCTUBRE 31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892880487</c:v>
                </c:pt>
                <c:pt idx="2">
                  <c:v>0</c:v>
                </c:pt>
                <c:pt idx="3">
                  <c:v>6013402383</c:v>
                </c:pt>
                <c:pt idx="4">
                  <c:v>3189422277</c:v>
                </c:pt>
                <c:pt idx="5">
                  <c:v>2890438996</c:v>
                </c:pt>
                <c:pt idx="6">
                  <c:v>2784565694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2669803705</c:v>
                </c:pt>
                <c:pt idx="5">
                  <c:v>1917359770</c:v>
                </c:pt>
                <c:pt idx="6">
                  <c:v>1871258940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CON CORTE A OCTUBRE 31   DE 2022</a:t>
            </a: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892880487</c:v>
                </c:pt>
                <c:pt idx="2">
                  <c:v>0</c:v>
                </c:pt>
                <c:pt idx="3">
                  <c:v>3217206098</c:v>
                </c:pt>
                <c:pt idx="4">
                  <c:v>1983451491</c:v>
                </c:pt>
                <c:pt idx="5">
                  <c:v>1975009033</c:v>
                </c:pt>
                <c:pt idx="6">
                  <c:v>1903371957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0</c:v>
                </c:pt>
                <c:pt idx="2">
                  <c:v>0</c:v>
                </c:pt>
                <c:pt idx="3">
                  <c:v>1097796978</c:v>
                </c:pt>
                <c:pt idx="4">
                  <c:v>1140420885</c:v>
                </c:pt>
                <c:pt idx="5">
                  <c:v>867089664</c:v>
                </c:pt>
                <c:pt idx="6">
                  <c:v>837853438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0</c:v>
                </c:pt>
                <c:pt idx="3">
                  <c:v>1698399307</c:v>
                </c:pt>
                <c:pt idx="4">
                  <c:v>65549901</c:v>
                </c:pt>
                <c:pt idx="5">
                  <c:v>48340299</c:v>
                </c:pt>
                <c:pt idx="6">
                  <c:v>43340299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2669803705</c:v>
                </c:pt>
                <c:pt idx="5">
                  <c:v>1917359770</c:v>
                </c:pt>
                <c:pt idx="6">
                  <c:v>1871258940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OCTUBRE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0.47343075034790638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OCTUBRE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1523124297</c:v>
                </c:pt>
                <c:pt idx="8">
                  <c:v>1722097439</c:v>
                </c:pt>
                <c:pt idx="9">
                  <c:v>1975009033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topLeftCell="A7" workbookViewId="0">
      <selection activeCell="P16" sqref="P16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126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4.2394904558757517E-2</v>
      </c>
      <c r="H7" s="227">
        <v>38662660</v>
      </c>
      <c r="I7" s="178">
        <f>H7/F10</f>
        <v>3.6424439570837595E-3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v>3006508496</v>
      </c>
      <c r="E8" s="230">
        <v>0</v>
      </c>
      <c r="F8" s="142">
        <f>C8+D8-E8</f>
        <v>10164483148</v>
      </c>
      <c r="G8" s="31">
        <f>F8/F10</f>
        <v>0.9576050954412425</v>
      </c>
      <c r="H8" s="191">
        <v>2611222678</v>
      </c>
      <c r="I8" s="180">
        <f>H8/F10</f>
        <v>0.24600563603438488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3006508496</v>
      </c>
      <c r="E10" s="232">
        <f>SUM(E7:E9)</f>
        <v>0</v>
      </c>
      <c r="F10" s="206">
        <f>+F7+F8+F9</f>
        <v>10614483148</v>
      </c>
      <c r="G10" s="149">
        <f>SUM(G7:G9)</f>
        <v>1</v>
      </c>
      <c r="H10" s="148">
        <f>SUM(H7:H9)</f>
        <v>2649885338</v>
      </c>
      <c r="I10" s="179">
        <f>SUM(I7:I9)</f>
        <v>0.24964807999146865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38662660</v>
      </c>
      <c r="D33" s="208"/>
      <c r="E33" s="208"/>
      <c r="F33" s="208"/>
      <c r="G33" s="178">
        <f>C33/C10</f>
        <v>5.0818597285726078E-3</v>
      </c>
    </row>
    <row r="34" spans="2:15" ht="13.5" thickBot="1" x14ac:dyDescent="0.25">
      <c r="B34" s="137" t="s">
        <v>93</v>
      </c>
      <c r="C34" s="142">
        <f>+H8</f>
        <v>2611222678</v>
      </c>
      <c r="D34" s="208"/>
      <c r="E34" s="208"/>
      <c r="F34" s="208"/>
      <c r="G34" s="180">
        <f>C34/C10</f>
        <v>0.34322178995608987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2649885338</v>
      </c>
      <c r="D36" s="210"/>
      <c r="E36" s="210"/>
      <c r="F36" s="210"/>
      <c r="G36" s="211">
        <f>SUM(G33:G35)</f>
        <v>0.34830364968466249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L21" sqref="L20:L21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129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1917359770</v>
      </c>
      <c r="F4" s="188">
        <f>E4/D4</f>
        <v>0.41671943352639673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A5" sqref="A5:E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128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1334953548</v>
      </c>
      <c r="D14" s="48">
        <f t="shared" si="0"/>
        <v>0.6666666665217732</v>
      </c>
      <c r="E14" s="189">
        <f t="shared" si="0"/>
        <v>0.29013912517138785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1630113627</v>
      </c>
      <c r="D15" s="48">
        <f>+B15/$B$18</f>
        <v>0.74999999983699484</v>
      </c>
      <c r="E15" s="189">
        <f t="shared" si="0"/>
        <v>0.35428928772564156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1917359770</v>
      </c>
      <c r="D16" s="48">
        <f>+B16/$B$18</f>
        <v>0.83333333315221647</v>
      </c>
      <c r="E16" s="189">
        <f>+C16/$B$18</f>
        <v>0.41671943352639673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0</v>
      </c>
      <c r="D17" s="48">
        <f>+B17/$B$18</f>
        <v>0.91666666646743811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0</v>
      </c>
      <c r="D18" s="56">
        <f>+B18/$B$18</f>
        <v>1</v>
      </c>
      <c r="E18" s="226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zoomScale="106" zoomScaleNormal="106" workbookViewId="0">
      <selection activeCell="B3" sqref="B3:L3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344934440</v>
      </c>
      <c r="G5" s="40">
        <v>282732209</v>
      </c>
      <c r="H5" s="40">
        <v>274103439</v>
      </c>
      <c r="I5" s="156">
        <v>1</v>
      </c>
      <c r="J5" s="156">
        <f>F5/E5</f>
        <v>0.98552697142857137</v>
      </c>
      <c r="K5" s="157">
        <f>G5/E5</f>
        <v>0.8078063114285714</v>
      </c>
      <c r="L5" s="157">
        <f>H5/E5</f>
        <v>0.7831526828571429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2324869265</v>
      </c>
      <c r="G6" s="219">
        <v>1634627561</v>
      </c>
      <c r="H6" s="219">
        <v>1597155501</v>
      </c>
      <c r="I6" s="156">
        <v>1</v>
      </c>
      <c r="J6" s="156">
        <f>F6/E6</f>
        <v>0.5468889897696404</v>
      </c>
      <c r="K6" s="157">
        <f>G6/E6</f>
        <v>0.3845204669970555</v>
      </c>
      <c r="L6" s="157">
        <f>H6/E6</f>
        <v>0.37570575326389971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2669803705</v>
      </c>
      <c r="G9" s="176">
        <f>+SUM(G5:G8)</f>
        <v>1917359770</v>
      </c>
      <c r="H9" s="176">
        <f>+SUM(H5:H8)</f>
        <v>1871258940</v>
      </c>
      <c r="I9" s="158">
        <v>1</v>
      </c>
      <c r="J9" s="156">
        <f>F9/E9</f>
        <v>0.58025577931797079</v>
      </c>
      <c r="K9" s="157">
        <f>G9/E9</f>
        <v>0.41671943352639673</v>
      </c>
      <c r="L9" s="157">
        <f>H9/E9</f>
        <v>0.40669986804719782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Q3" sqref="Q3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123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R17" sqref="R1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892880487</v>
      </c>
      <c r="D5" s="5">
        <v>0</v>
      </c>
      <c r="E5" s="5">
        <f>B5+C5-D5</f>
        <v>6013402383</v>
      </c>
      <c r="F5" s="5">
        <v>3189422277</v>
      </c>
      <c r="G5" s="5">
        <v>2890438996</v>
      </c>
      <c r="H5" s="5">
        <v>2784565694</v>
      </c>
      <c r="J5" s="214">
        <f>F5/E5</f>
        <v>0.53038564091712137</v>
      </c>
      <c r="K5" s="215">
        <f>G5/E5</f>
        <v>0.48066615401811869</v>
      </c>
      <c r="L5" s="216">
        <f>H5/E5</f>
        <v>0.46305993124159112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2669803705</v>
      </c>
      <c r="G6" s="235">
        <v>1917359770</v>
      </c>
      <c r="H6" s="7">
        <v>1871258940</v>
      </c>
      <c r="J6" s="214">
        <f>F6/E6</f>
        <v>0.58025577931797079</v>
      </c>
      <c r="K6" s="215">
        <f>G6/E6</f>
        <v>0.41671943352639673</v>
      </c>
      <c r="L6" s="216">
        <f>H6/E6</f>
        <v>0.40669986804719782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3006508496</v>
      </c>
      <c r="D7" s="233">
        <f>D5+D6</f>
        <v>0</v>
      </c>
      <c r="E7" s="204">
        <f>SUM(E5:E6)</f>
        <v>10614483148</v>
      </c>
      <c r="F7" s="202">
        <f>+SUM(F5:F6)</f>
        <v>5859225982</v>
      </c>
      <c r="G7" s="9">
        <f>+SUM(G5:G6)</f>
        <v>4807798766</v>
      </c>
      <c r="H7" s="9">
        <f>+SUM(H5:H6)</f>
        <v>4655824634</v>
      </c>
      <c r="J7" s="183">
        <f>F7/E7</f>
        <v>0.55200294732240507</v>
      </c>
      <c r="K7" s="184">
        <f>G7/B7</f>
        <v>0.63194200637039666</v>
      </c>
      <c r="L7" s="185">
        <f>H7/E7</f>
        <v>0.4386294244460936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O11" sqref="O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892880487</v>
      </c>
      <c r="D5" s="5">
        <v>0</v>
      </c>
      <c r="E5" s="234">
        <f>B5+C5-D5</f>
        <v>3217206098</v>
      </c>
      <c r="F5" s="5">
        <v>1983451491</v>
      </c>
      <c r="G5" s="5">
        <v>1975009033</v>
      </c>
      <c r="H5" s="5">
        <v>1903371957</v>
      </c>
      <c r="I5" s="14"/>
      <c r="J5" s="214">
        <f>F5/E5</f>
        <v>0.61651365519698209</v>
      </c>
      <c r="K5" s="214">
        <f>G5/E5</f>
        <v>0.61388949692336436</v>
      </c>
      <c r="L5" s="214">
        <f>H5/E5</f>
        <v>0.5916226374751824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1140420885</v>
      </c>
      <c r="G6" s="5">
        <v>867089664</v>
      </c>
      <c r="H6" s="5">
        <v>837853438</v>
      </c>
      <c r="I6" s="14"/>
      <c r="J6" s="214">
        <f>F6/E6</f>
        <v>1.0388267665644821</v>
      </c>
      <c r="K6" s="214">
        <f>G6/E6</f>
        <v>0.78984519121166685</v>
      </c>
      <c r="L6" s="214">
        <f>H6/E6</f>
        <v>0.76321346732656059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65549901</v>
      </c>
      <c r="G7" s="5">
        <v>48340299</v>
      </c>
      <c r="H7" s="5">
        <v>43340299</v>
      </c>
      <c r="I7" s="14"/>
      <c r="J7" s="214">
        <f>F7/E7</f>
        <v>3.8595105832788711E-2</v>
      </c>
      <c r="K7" s="214">
        <f>G7/E7</f>
        <v>2.8462269621027349E-2</v>
      </c>
      <c r="L7" s="214">
        <f>H7/E7</f>
        <v>2.5518321175339483E-2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2669803705</v>
      </c>
      <c r="G9" s="7">
        <f>'EJE DE FUNCIONAMIENTO E INVERSI'!G6</f>
        <v>1917359770</v>
      </c>
      <c r="H9" s="7">
        <f>'EJE DE FUNCIONAMIENTO E INVERSI'!H6</f>
        <v>1871258940</v>
      </c>
      <c r="I9" s="14"/>
      <c r="J9" s="214">
        <f>F9/E9</f>
        <v>0.58025577931797079</v>
      </c>
      <c r="K9" s="214">
        <f>G9/E9</f>
        <v>0.41671943352639673</v>
      </c>
      <c r="L9" s="214">
        <f>H9/E9</f>
        <v>0.40669986804719782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3006508496</v>
      </c>
      <c r="D11" s="9">
        <f>D5+D6+D7+D8+D9</f>
        <v>0</v>
      </c>
      <c r="E11" s="9">
        <f t="shared" ref="E11" si="4">+SUM(E5:E10)</f>
        <v>10614483148</v>
      </c>
      <c r="F11" s="9">
        <f>+SUM(F5:F10)</f>
        <v>5859225982</v>
      </c>
      <c r="G11" s="9">
        <f>+SUM(G5:G10)</f>
        <v>4807798766</v>
      </c>
      <c r="H11" s="9">
        <f>+SUM(H5:H10)</f>
        <v>4655824634</v>
      </c>
      <c r="I11" s="14"/>
      <c r="J11" s="183">
        <f>F11/E11</f>
        <v>0.55200294732240507</v>
      </c>
      <c r="K11" s="183">
        <f>G11/E11</f>
        <v>0.45294704404951586</v>
      </c>
      <c r="L11" s="183">
        <f>H11/E11</f>
        <v>0.4386294244460936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A5" sqref="A5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131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1523124297</v>
      </c>
      <c r="D13" s="20">
        <f t="shared" si="0"/>
        <v>0.6666666637655988</v>
      </c>
      <c r="E13" s="180">
        <f t="shared" si="1"/>
        <v>0.47343075034790638</v>
      </c>
    </row>
    <row r="14" spans="1:5" x14ac:dyDescent="0.2">
      <c r="A14" s="22" t="s">
        <v>14</v>
      </c>
      <c r="B14" s="19">
        <f>+$B$6*9</f>
        <v>2412904563</v>
      </c>
      <c r="C14" s="19">
        <v>1722097439</v>
      </c>
      <c r="D14" s="20">
        <f t="shared" si="0"/>
        <v>0.74999999673629858</v>
      </c>
      <c r="E14" s="180">
        <f t="shared" si="1"/>
        <v>0.53527731408645363</v>
      </c>
    </row>
    <row r="15" spans="1:5" x14ac:dyDescent="0.2">
      <c r="A15" s="22" t="s">
        <v>15</v>
      </c>
      <c r="B15" s="19">
        <f>+$B$6*10</f>
        <v>2681005070</v>
      </c>
      <c r="C15" s="19">
        <v>1975009033</v>
      </c>
      <c r="D15" s="20">
        <f t="shared" si="0"/>
        <v>0.83333332970699847</v>
      </c>
      <c r="E15" s="180">
        <f t="shared" si="1"/>
        <v>0.61388949692336436</v>
      </c>
    </row>
    <row r="16" spans="1:5" x14ac:dyDescent="0.2">
      <c r="A16" s="22" t="s">
        <v>16</v>
      </c>
      <c r="B16" s="19">
        <f>+$B$6*11</f>
        <v>2949105577</v>
      </c>
      <c r="C16" s="222">
        <v>0</v>
      </c>
      <c r="D16" s="20">
        <f t="shared" si="0"/>
        <v>0.91666666267769825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A4" sqref="A4:E4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130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665640653</v>
      </c>
      <c r="D13" s="20">
        <f t="shared" si="0"/>
        <v>0.66666667031032767</v>
      </c>
      <c r="E13" s="180">
        <f t="shared" si="1"/>
        <v>0.60634221658423981</v>
      </c>
    </row>
    <row r="14" spans="1:5" x14ac:dyDescent="0.2">
      <c r="A14" s="22" t="s">
        <v>14</v>
      </c>
      <c r="B14" s="192">
        <f>+$B$6*9</f>
        <v>823347738</v>
      </c>
      <c r="C14" s="21">
        <v>757722189</v>
      </c>
      <c r="D14" s="20">
        <f t="shared" si="0"/>
        <v>0.7500000040991186</v>
      </c>
      <c r="E14" s="180">
        <f t="shared" si="1"/>
        <v>0.69022069124333119</v>
      </c>
    </row>
    <row r="15" spans="1:5" x14ac:dyDescent="0.2">
      <c r="A15" s="38" t="s">
        <v>15</v>
      </c>
      <c r="B15" s="192">
        <f>+$B$6*10</f>
        <v>914830820</v>
      </c>
      <c r="C15" s="21">
        <v>867089664</v>
      </c>
      <c r="D15" s="20">
        <f t="shared" si="0"/>
        <v>0.83333333788790953</v>
      </c>
      <c r="E15" s="180">
        <f t="shared" si="1"/>
        <v>0.78984519121166685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2022-11-01T16:27:06Z</dcterms:modified>
</cp:coreProperties>
</file>