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6-JUNIO 2024\"/>
    </mc:Choice>
  </mc:AlternateContent>
  <xr:revisionPtr revIDLastSave="0" documentId="13_ncr:1_{10C5AA06-DB81-40D7-948B-DDB47F733633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1" l="1"/>
  <c r="F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I8" i="11" l="1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L5" i="11" s="1"/>
  <c r="B12" i="5"/>
  <c r="B13" i="5"/>
  <c r="B16" i="5"/>
  <c r="B16" i="6"/>
  <c r="M5" i="11" l="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<sst xmlns="http://schemas.openxmlformats.org/spreadsheetml/2006/main" count="283" uniqueCount="131">
  <si>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</si>
  <si>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</si>
  <si>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</si>
  <si>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</si>
  <si>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</si>
  <si>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</si>
  <si>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</si>
  <si>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</si>
  <si>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</si>
  <si>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</si>
  <si>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</si>
  <si>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</si>
  <si>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</si>
  <si>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</si>
  <si>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</si>
  <si>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</si>
  <si>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</si>
  <si>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</si>
  <si>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</si>
  <si>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</si>
  <si>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</si>
  <si>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</si>
  <si>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</si>
  <si>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</si>
  <si>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</si>
  <si>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</si>
  <si>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</si>
  <si>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</si>
  <si>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</si>
  <si>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</si>
  <si>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</si>
  <si>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</si>
  <si>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</si>
  <si>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</si>
  <si>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</si>
  <si>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</si>
  <si>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</si>
  <si>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</si>
  <si>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</si>
  <si>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</si>
  <si>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</si>
  <si>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</si>
  <si>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</si>
  <si>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</si>
  <si>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</si>
  <si>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</si>
  <si>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</si>
  <si>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</si>
  <si>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</si>
  <si>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</si>
  <si>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</si>
  <si>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</si>
  <si>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</si>
  <si>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</si>
  <si>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</si>
  <si>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</si>
  <si>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</si>
  <si>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</si>
  <si>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</si>
  <si>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</si>
  <si>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</si>
  <si>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</si>
  <si>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</si>
  <si>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</si>
  <si>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</si>
  <si>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</si>
  <si>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</si>
  <si>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</si>
  <si>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</si>
  <si>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</si>
  <si>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</si>
  <si>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</si>
  <si>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</si>
  <si>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</si>
  <si>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</si>
  <si>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</si>
  <si>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</si>
  <si>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</si>
  <si>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</si>
  <si>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</si>
  <si>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</si>
  <si>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</si>
  <si>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</si>
  <si>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</si>
  <si>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</si>
  <si>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</si>
  <si>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</si>
  <si>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</si>
  <si>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</si>
  <si>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</si>
  <si>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</si>
  <si>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</si>
  <si>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</si>
  <si>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</si>
  <si>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</si>
  <si>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</si>
  <si>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</si>
  <si>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</si>
  <si>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</si>
  <si>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</si>
  <si>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</si>
  <si>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</si>
  <si>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</si>
  <si>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</si>
  <si>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</si>
  <si>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</si>
  <si>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</si>
  <si>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</si>
  <si>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</si>
  <si>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</si>
  <si>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</si>
  <si>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</si>
  <si>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</si>
  <si>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</si>
  <si>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</si>
  <si>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</si>
  <si>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</si>
  <si>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</si>
  <si>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</si>
  <si>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</si>
  <si>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</si>
  <si>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</si>
  <si>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</si>
  <si>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</si>
  <si>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</si>
  <si>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</si>
  <si>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JUNIO 30 DE 2024</t>
  </si>
  <si>
    <t>EJECUCIÓN PRESUPUESTAL 
GASTOS DE PERSONAL 
CON CORTE JUNIO 30 DE 2024</t>
  </si>
  <si>
    <t>EJECUCIÓN PRESUPUESTAL
ADQUISICIÓN BIENES Y SERVICIOS
CON CORTE JUNIO 30 DE 2024</t>
  </si>
  <si>
    <t>Ejecución Presupuestal - Proyectos de Inversión
CON CORTE JUNIO 30 DE 2024</t>
  </si>
  <si>
    <t>EJECUCIÓN PRESUPUESTAL 
PROYECTOS DE INVERSIÓN
CON CORTE JUNIO 30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</si>
</sst>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1" fontId="5" fillId="7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0.38991927627621537</c:v>
                </c:pt>
                <c:pt idx="4">
                  <c:v>0.5843130599632067</c:v>
                </c:pt>
                <c:pt idx="5">
                  <c:v>0.78202471305499199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JUNIO 30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JUNIO 30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1479245388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0.3574582685870703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53436953</c:v>
                </c:pt>
                <c:pt idx="1">
                  <c:v>5130888698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4.7723748582869244E-3</c:v>
                </c:pt>
                <c:pt idx="1">
                  <c:v>0.45823204446188642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  <c:pt idx="3">
                  <c:v>53436953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3.4664238479936701E-2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1947019770</c:v>
                </c:pt>
                <c:pt idx="2">
                  <c:v>1947019770</c:v>
                </c:pt>
                <c:pt idx="3">
                  <c:v>7058908352</c:v>
                </c:pt>
                <c:pt idx="4">
                  <c:v>4261002281</c:v>
                </c:pt>
                <c:pt idx="5">
                  <c:v>2772944572</c:v>
                </c:pt>
                <c:pt idx="6">
                  <c:v>2641354448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1479245388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867019770</c:v>
                </c:pt>
                <c:pt idx="2">
                  <c:v>0</c:v>
                </c:pt>
                <c:pt idx="3">
                  <c:v>3927749122</c:v>
                </c:pt>
                <c:pt idx="4">
                  <c:v>2187588043</c:v>
                </c:pt>
                <c:pt idx="5">
                  <c:v>1670095070</c:v>
                </c:pt>
                <c:pt idx="6">
                  <c:v>1538504946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1080000000</c:v>
                </c:pt>
                <c:pt idx="2">
                  <c:v>0</c:v>
                </c:pt>
                <c:pt idx="3">
                  <c:v>2346158636</c:v>
                </c:pt>
                <c:pt idx="4">
                  <c:v>1955887860</c:v>
                </c:pt>
                <c:pt idx="5">
                  <c:v>990167344</c:v>
                </c:pt>
                <c:pt idx="6">
                  <c:v>990167344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1947019770</c:v>
                </c:pt>
                <c:pt idx="3">
                  <c:v>785000594</c:v>
                </c:pt>
                <c:pt idx="4">
                  <c:v>117526378</c:v>
                </c:pt>
                <c:pt idx="5">
                  <c:v>112682158</c:v>
                </c:pt>
                <c:pt idx="6">
                  <c:v>112682158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1479245388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opLeftCell="A19" workbookViewId="0">
      <selection activeCell="B4" sqref="B4:I4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47" t="s">
        <v>101</v>
      </c>
      <c r="C3" s="248"/>
      <c r="D3" s="248"/>
      <c r="E3" s="248"/>
      <c r="F3" s="248"/>
      <c r="G3" s="248"/>
      <c r="H3" s="248"/>
      <c r="I3" s="249"/>
    </row>
    <row r="4" spans="2:14" ht="13.5" customHeight="1" thickBot="1" x14ac:dyDescent="0.25">
      <c r="B4" s="244" t="s">
        <v>126</v>
      </c>
      <c r="C4" s="245"/>
      <c r="D4" s="245"/>
      <c r="E4" s="245"/>
      <c r="F4" s="245"/>
      <c r="G4" s="245"/>
      <c r="H4" s="245"/>
      <c r="I4" s="246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53436953</v>
      </c>
      <c r="I7" s="177">
        <f>H7/F10</f>
        <v>4.7723748582869244E-3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5130888698</v>
      </c>
      <c r="I8" s="179">
        <f>H8/F10</f>
        <v>0.45823204446188642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5184325651</v>
      </c>
      <c r="I10" s="178">
        <f>SUM(I7:I9)</f>
        <v>0.46300441932017333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53436953</v>
      </c>
      <c r="D33" s="203"/>
      <c r="E33" s="203"/>
      <c r="F33" s="203"/>
      <c r="G33" s="177">
        <f>C33/C10</f>
        <v>4.7723748582869244E-3</v>
      </c>
    </row>
    <row r="34" spans="2:15" ht="13.5" thickBot="1" x14ac:dyDescent="0.25">
      <c r="B34" s="137" t="s">
        <v>93</v>
      </c>
      <c r="C34" s="142">
        <f>+H8</f>
        <v>5130888698</v>
      </c>
      <c r="D34" s="203"/>
      <c r="E34" s="203"/>
      <c r="F34" s="203"/>
      <c r="G34" s="179">
        <f>C34/C10</f>
        <v>0.45823204446188642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5184325651</v>
      </c>
      <c r="D36" s="205"/>
      <c r="E36" s="205"/>
      <c r="F36" s="205"/>
      <c r="G36" s="206">
        <f>SUM(G33:G35)</f>
        <v>0.46300441932017333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H19" sqref="H19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3" t="s">
        <v>129</v>
      </c>
      <c r="C2" s="274"/>
      <c r="D2" s="274"/>
      <c r="E2" s="274"/>
      <c r="F2" s="275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P7" sqref="P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0" t="s">
        <v>130</v>
      </c>
      <c r="B5" s="271"/>
      <c r="C5" s="271"/>
      <c r="D5" s="271"/>
      <c r="E5" s="272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P5" sqref="P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97"/>
      <c r="C2" s="276" t="s">
        <v>42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</row>
    <row r="3" spans="2:13" ht="26.25" customHeight="1" thickBot="1" x14ac:dyDescent="0.25">
      <c r="B3" s="297"/>
      <c r="C3" s="293" t="s">
        <v>126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2:13" ht="86.25" customHeight="1" thickBot="1" x14ac:dyDescent="0.25">
      <c r="B4" s="294" t="s">
        <v>110</v>
      </c>
      <c r="C4" s="29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96" t="s">
        <v>124</v>
      </c>
      <c r="D5" s="150">
        <v>4138232398</v>
      </c>
      <c r="E5" s="150"/>
      <c r="F5" s="150">
        <f>D5+E5</f>
        <v>4138232398</v>
      </c>
      <c r="G5" s="40">
        <v>1479245388</v>
      </c>
      <c r="H5" s="40">
        <v>0</v>
      </c>
      <c r="I5" s="40">
        <v>0</v>
      </c>
      <c r="J5" s="156">
        <v>1</v>
      </c>
      <c r="K5" s="156">
        <f>G5/F5</f>
        <v>0.3574582685870703</v>
      </c>
      <c r="L5" s="157">
        <f>H5/F5</f>
        <v>0</v>
      </c>
      <c r="M5" s="157">
        <f>I5/F5</f>
        <v>0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1479245388</v>
      </c>
      <c r="H8" s="175">
        <f>+SUM(H5:H7)</f>
        <v>0</v>
      </c>
      <c r="I8" s="175">
        <f>+SUM(I5:I7)</f>
        <v>0</v>
      </c>
      <c r="J8" s="158">
        <v>1</v>
      </c>
      <c r="K8" s="156">
        <f>G8/F8</f>
        <v>0.3574582685870703</v>
      </c>
      <c r="L8" s="157">
        <f>H8/F8</f>
        <v>0</v>
      </c>
      <c r="M8" s="157">
        <f>I8/F8</f>
        <v>0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78" t="s">
        <v>60</v>
      </c>
      <c r="B16" s="279"/>
      <c r="C16" s="279"/>
      <c r="D16" s="279"/>
      <c r="E16" s="279"/>
      <c r="F16" s="280"/>
    </row>
    <row r="17" spans="1:6" ht="25.5" customHeight="1" thickBot="1" x14ac:dyDescent="0.25">
      <c r="A17" s="281"/>
      <c r="B17" s="282"/>
      <c r="C17" s="282"/>
      <c r="D17" s="282"/>
      <c r="E17" s="282"/>
      <c r="F17" s="283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4" t="str">
        <f>+A16</f>
        <v>EJECUCIÓN PRESUPUESTAL
RESERVAS PRESUPUESTALES
A AGOSTO 31 DE 2015</v>
      </c>
      <c r="B31" s="285"/>
      <c r="C31" s="285"/>
      <c r="D31" s="285"/>
      <c r="E31" s="286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0" t="s">
        <v>88</v>
      </c>
      <c r="B2" s="251"/>
      <c r="C2" s="251"/>
      <c r="D2" s="251"/>
      <c r="E2" s="251"/>
      <c r="F2" s="251"/>
      <c r="G2" s="252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87" t="s">
        <v>65</v>
      </c>
      <c r="B19" s="288"/>
      <c r="C19" s="289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3" t="s">
        <v>65</v>
      </c>
      <c r="B28" s="290"/>
      <c r="C28" s="290"/>
      <c r="D28" s="254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7" sqref="C2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0" t="s">
        <v>123</v>
      </c>
      <c r="B2" s="251"/>
      <c r="C2" s="251"/>
      <c r="D2" s="252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53436953</v>
      </c>
      <c r="D4" s="160">
        <f>C4/B4</f>
        <v>4.0883781574811297E-2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53436953</v>
      </c>
      <c r="D7" s="184">
        <f>C7/B7</f>
        <v>3.4664238479936701E-2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3" t="s">
        <v>108</v>
      </c>
      <c r="B10" s="254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53436953</v>
      </c>
      <c r="C13" s="173"/>
    </row>
    <row r="14" spans="1:6" ht="13.5" thickBot="1" x14ac:dyDescent="0.25">
      <c r="A14" s="102" t="s">
        <v>71</v>
      </c>
      <c r="B14" s="185">
        <f>+B13/B12</f>
        <v>3.4664238479936701E-2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G6" sqref="G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5" t="s">
        <v>104</v>
      </c>
      <c r="B2" s="256"/>
      <c r="C2" s="256"/>
      <c r="D2" s="256"/>
      <c r="E2" s="256"/>
      <c r="F2" s="256"/>
      <c r="G2" s="256"/>
      <c r="H2" s="257"/>
      <c r="I2" s="14"/>
      <c r="J2" s="258" t="s">
        <v>102</v>
      </c>
      <c r="K2" s="258"/>
      <c r="L2" s="258"/>
    </row>
    <row r="3" spans="1:16" ht="13.5" customHeight="1" thickBot="1" x14ac:dyDescent="0.25">
      <c r="A3" s="244" t="s">
        <v>126</v>
      </c>
      <c r="B3" s="245"/>
      <c r="C3" s="245"/>
      <c r="D3" s="245"/>
      <c r="E3" s="245"/>
      <c r="F3" s="245"/>
      <c r="G3" s="245"/>
      <c r="H3" s="246"/>
      <c r="I3" s="14"/>
      <c r="J3" s="259"/>
      <c r="K3" s="259"/>
      <c r="L3" s="259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91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1947019770</v>
      </c>
      <c r="D5" s="5">
        <v>1947019770</v>
      </c>
      <c r="E5" s="231">
        <f>B5+C5-D5</f>
        <v>7058908352</v>
      </c>
      <c r="F5" s="5">
        <v>4261002281</v>
      </c>
      <c r="G5" s="5">
        <v>2772944572</v>
      </c>
      <c r="H5" s="5">
        <v>2641354448</v>
      </c>
      <c r="J5" s="209">
        <f>F5/E5</f>
        <v>0.60363473621140451</v>
      </c>
      <c r="K5" s="210">
        <f>G5/E5</f>
        <v>0.39282909392276522</v>
      </c>
      <c r="L5" s="211">
        <f>H5/E5</f>
        <v>0.37418738369816423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1479245388</v>
      </c>
      <c r="G6" s="228">
        <v>0</v>
      </c>
      <c r="H6" s="7">
        <v>0</v>
      </c>
      <c r="J6" s="209">
        <f>F6/E6</f>
        <v>0.3574582685870703</v>
      </c>
      <c r="K6" s="210">
        <f>G6/E6</f>
        <v>0</v>
      </c>
      <c r="L6" s="211">
        <f>H6/E6</f>
        <v>0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6085252168</v>
      </c>
      <c r="D7" s="226">
        <f>D5+D6</f>
        <v>6085252168</v>
      </c>
      <c r="E7" s="292">
        <f>SUM(E5:E6)</f>
        <v>11197140750</v>
      </c>
      <c r="F7" s="199">
        <f>+SUM(F5:F6)</f>
        <v>5740247669</v>
      </c>
      <c r="G7" s="9">
        <f>+SUM(G5:G6)</f>
        <v>2772944572</v>
      </c>
      <c r="H7" s="9">
        <f>+SUM(H5:H6)</f>
        <v>2641354448</v>
      </c>
      <c r="J7" s="181">
        <f>F7/E7</f>
        <v>0.51265298857657027</v>
      </c>
      <c r="K7" s="182">
        <f>G7/B7</f>
        <v>0.2476475587752168</v>
      </c>
      <c r="L7" s="183">
        <f>H7/E7</f>
        <v>0.2358954403605224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0"/>
      <c r="Q17" s="261"/>
      <c r="R17" s="262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1" zoomScale="93" zoomScaleNormal="93" workbookViewId="0">
      <selection activeCell="Q7" sqref="Q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3" t="s">
        <v>103</v>
      </c>
      <c r="C2" s="263"/>
      <c r="D2" s="263"/>
      <c r="E2" s="263"/>
      <c r="F2" s="263"/>
      <c r="G2" s="263"/>
      <c r="H2" s="263"/>
      <c r="I2" s="263"/>
      <c r="J2" s="14"/>
      <c r="K2" s="14"/>
      <c r="L2" s="14"/>
    </row>
    <row r="3" spans="2:23" ht="24.75" customHeight="1" thickBot="1" x14ac:dyDescent="0.25">
      <c r="B3" s="244" t="s">
        <v>126</v>
      </c>
      <c r="C3" s="245"/>
      <c r="D3" s="245"/>
      <c r="E3" s="245"/>
      <c r="F3" s="245"/>
      <c r="G3" s="245"/>
      <c r="H3" s="245"/>
      <c r="I3" s="246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91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867019770</v>
      </c>
      <c r="E5" s="5">
        <v>0</v>
      </c>
      <c r="F5" s="230">
        <f>C5+D5-E5</f>
        <v>3927749122</v>
      </c>
      <c r="G5" s="5">
        <v>2187588043</v>
      </c>
      <c r="H5" s="5">
        <v>1670095070</v>
      </c>
      <c r="I5" s="5">
        <v>1538504946</v>
      </c>
      <c r="J5" s="14"/>
      <c r="K5" s="209">
        <f>G5/F5</f>
        <v>0.55695717191990246</v>
      </c>
      <c r="L5" s="209">
        <f>H5/F5</f>
        <v>0.42520411007044967</v>
      </c>
      <c r="M5" s="209">
        <f>I5/F5</f>
        <v>0.39170142954970533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1080000000</v>
      </c>
      <c r="E6" s="5">
        <v>0</v>
      </c>
      <c r="F6" s="230">
        <f>C6+D6-E6</f>
        <v>2346158636</v>
      </c>
      <c r="G6" s="5">
        <v>1955887860</v>
      </c>
      <c r="H6" s="5">
        <v>990167344</v>
      </c>
      <c r="I6" s="5">
        <v>990167344</v>
      </c>
      <c r="J6" s="14"/>
      <c r="K6" s="209">
        <f>G6/F6</f>
        <v>0.83365541868670123</v>
      </c>
      <c r="L6" s="209">
        <f>H6/F6</f>
        <v>0.42203767844451928</v>
      </c>
      <c r="M6" s="209">
        <f>I6/F6</f>
        <v>0.42203767844451928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1947019770</v>
      </c>
      <c r="F7" s="230">
        <f>C7+D7-E7</f>
        <v>785000594</v>
      </c>
      <c r="G7" s="5">
        <v>117526378</v>
      </c>
      <c r="H7" s="5">
        <v>112682158</v>
      </c>
      <c r="I7" s="5">
        <v>112682158</v>
      </c>
      <c r="J7" s="14"/>
      <c r="K7" s="209">
        <f>G7/F7</f>
        <v>0.14971501792264885</v>
      </c>
      <c r="L7" s="209">
        <f>H7/F7</f>
        <v>0.14354404170043214</v>
      </c>
      <c r="M7" s="209">
        <f>I7/F7</f>
        <v>0.14354404170043214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1479245388</v>
      </c>
      <c r="H9" s="7">
        <f>'EJE DE FUNCIONAMIENTO E INVERSI'!G6</f>
        <v>0</v>
      </c>
      <c r="I9" s="7">
        <f>'EJE DE FUNCIONAMIENTO E INVERSI'!H6</f>
        <v>0</v>
      </c>
      <c r="J9" s="14"/>
      <c r="K9" s="209">
        <f>G9/F9</f>
        <v>0.3574582685870703</v>
      </c>
      <c r="L9" s="209">
        <f>H9/F9</f>
        <v>0</v>
      </c>
      <c r="M9" s="209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6085252168</v>
      </c>
      <c r="E11" s="9">
        <f>E5+E6+E7+E8+E9</f>
        <v>6085252168</v>
      </c>
      <c r="F11" s="233">
        <f t="shared" ref="F11" si="4">+SUM(F5:F10)</f>
        <v>11197140750</v>
      </c>
      <c r="G11" s="9">
        <f>+SUM(G5:G10)</f>
        <v>5740247669</v>
      </c>
      <c r="H11" s="9">
        <f>+SUM(H5:H10)</f>
        <v>2772944572</v>
      </c>
      <c r="I11" s="9">
        <f>+SUM(I5:I10)</f>
        <v>2641354448</v>
      </c>
      <c r="J11" s="14"/>
      <c r="K11" s="181">
        <f>G11/F11</f>
        <v>0.51265298857657027</v>
      </c>
      <c r="L11" s="181">
        <f>H11/F11</f>
        <v>0.2476475587752168</v>
      </c>
      <c r="M11" s="181">
        <f>I11/F11</f>
        <v>0.2358954403605224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64"/>
      <c r="P13" s="264"/>
      <c r="Q13" s="264"/>
      <c r="R13" s="264"/>
      <c r="S13" s="264"/>
      <c r="T13" s="264"/>
      <c r="U13" s="264"/>
      <c r="V13" s="264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5" t="s">
        <v>19</v>
      </c>
      <c r="B2" s="266"/>
      <c r="C2" s="266"/>
      <c r="D2" s="266"/>
    </row>
    <row r="3" spans="1:4" ht="27" customHeight="1" x14ac:dyDescent="0.25">
      <c r="A3" s="266"/>
      <c r="B3" s="266"/>
      <c r="C3" s="266"/>
      <c r="D3" s="266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2" sqref="C12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67" t="s">
        <v>127</v>
      </c>
      <c r="B4" s="268"/>
      <c r="C4" s="268"/>
      <c r="D4" s="268"/>
      <c r="E4" s="269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2" sqref="C12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0" t="s">
        <v>128</v>
      </c>
      <c r="B4" s="271"/>
      <c r="C4" s="271"/>
      <c r="D4" s="271"/>
      <c r="E4" s="272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493699659</v>
      </c>
      <c r="D9" s="20">
        <f t="shared" si="0"/>
        <v>0.33333333334386389</v>
      </c>
      <c r="E9" s="179">
        <f t="shared" si="1"/>
        <v>0.38991927627621537</v>
      </c>
    </row>
    <row r="10" spans="1:5" x14ac:dyDescent="0.2">
      <c r="A10" s="22" t="s">
        <v>10</v>
      </c>
      <c r="B10" s="190">
        <f>+$B$6*5</f>
        <v>527566098.35000002</v>
      </c>
      <c r="C10" s="21">
        <v>739833027</v>
      </c>
      <c r="D10" s="20">
        <f t="shared" si="0"/>
        <v>0.41666666667982988</v>
      </c>
      <c r="E10" s="179">
        <f t="shared" si="1"/>
        <v>0.5843130599632067</v>
      </c>
    </row>
    <row r="11" spans="1:5" x14ac:dyDescent="0.2">
      <c r="A11" s="22" t="s">
        <v>11</v>
      </c>
      <c r="B11" s="190">
        <f>+$B$6*6</f>
        <v>633079318.01999998</v>
      </c>
      <c r="C11" s="21">
        <v>990167344</v>
      </c>
      <c r="D11" s="20">
        <f t="shared" si="0"/>
        <v>0.50000000001579581</v>
      </c>
      <c r="E11" s="179">
        <f t="shared" si="1"/>
        <v>0.78202471305499199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0" t="s">
        <v>33</v>
      </c>
      <c r="B4" s="271"/>
      <c r="C4" s="271"/>
      <c r="D4" s="271"/>
      <c r="E4" s="272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0" t="s">
        <v>34</v>
      </c>
      <c r="B5" s="271"/>
      <c r="C5" s="271"/>
      <c r="D5" s="271"/>
      <c r="E5" s="272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2024-07-03T14:12:52Z</dcterms:modified>
</cp:coreProperties>
</file>