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davis\Desktop\PLANEACION 2016-2023\2024\CONTABILIDAD Y PRESUPUESTO 2024\INFORME DE EJECUCION CONSEJO DIRECTIVO\"/>
    </mc:Choice>
  </mc:AlternateContent>
  <xr:revisionPtr revIDLastSave="0" documentId="8_{3EDA354E-2A4E-4972-81E5-A7905008A61E}" xr6:coauthVersionLast="36" xr6:coauthVersionMax="36" xr10:uidLastSave="{00000000-0000-0000-0000-000000000000}"/>
  <bookViews>
    <workbookView xWindow="240" yWindow="120" windowWidth="18060" windowHeight="7050" firstSheet="1" activeTab="8" xr2:uid="{00000000-000D-0000-FFFF-FFFF00000000}"/>
  </bookViews>
  <sheets>
    <sheet name="REP_EPG034_EjecucionPresupuesta" sheetId="1" r:id="rId1"/>
    <sheet name="FUNCIONAMIENTO" sheetId="2" r:id="rId2"/>
    <sheet name="INVERSIONES" sheetId="3" state="hidden" r:id="rId3"/>
    <sheet name="GASTOS DEL PERSONAL" sheetId="4" state="hidden" r:id="rId4"/>
    <sheet name="ADQUI DE B&amp;S" sheetId="5" state="hidden" r:id="rId5"/>
    <sheet name="TRANSFERENCIAS" sheetId="6" state="hidden" r:id="rId6"/>
    <sheet name="INGRESOS SÓLO NACIÓN" sheetId="7" state="hidden" r:id="rId7"/>
    <sheet name="SNIES SÓLO NACIÓN" sheetId="8" state="hidden" r:id="rId8"/>
    <sheet name="INFORMACIÓN GENERAL" sheetId="9" r:id="rId9"/>
  </sheets>
  <externalReferences>
    <externalReference r:id="rId10"/>
    <externalReference r:id="rId11"/>
    <externalReference r:id="rId12"/>
  </externalReferences>
  <definedNames>
    <definedName name="_xlnm._FilterDatabase" localSheetId="6" hidden="1">'INGRESOS SÓLO NACIÓN'!$A$4:$AA$24</definedName>
    <definedName name="_xlnm._FilterDatabase" localSheetId="7" hidden="1">'SNIES SÓLO NACIÓN'!$A$4:$AA$24</definedName>
  </definedNames>
  <calcPr calcId="191029"/>
</workbook>
</file>

<file path=xl/calcChain.xml><?xml version="1.0" encoding="utf-8"?>
<calcChain xmlns="http://schemas.openxmlformats.org/spreadsheetml/2006/main">
  <c r="C20" i="9" l="1"/>
  <c r="Y23" i="7"/>
  <c r="I31" i="9" l="1"/>
  <c r="G31" i="9"/>
  <c r="G30" i="9"/>
  <c r="D30" i="9"/>
  <c r="I29" i="9"/>
  <c r="G29" i="9"/>
  <c r="D29" i="9"/>
  <c r="I28" i="9"/>
  <c r="G28" i="9"/>
  <c r="G32" i="9" s="1"/>
  <c r="D28" i="9"/>
  <c r="D27" i="9"/>
  <c r="G27" i="9"/>
  <c r="I27" i="9"/>
  <c r="D20" i="9"/>
  <c r="E20" i="9"/>
  <c r="I16" i="9"/>
  <c r="I17" i="9" s="1"/>
  <c r="H16" i="9"/>
  <c r="G16" i="9"/>
  <c r="G17" i="9" s="1"/>
  <c r="I15" i="9"/>
  <c r="H15" i="9"/>
  <c r="G15" i="9"/>
  <c r="I12" i="9"/>
  <c r="H12" i="9"/>
  <c r="G12" i="9"/>
  <c r="G13" i="9" s="1"/>
  <c r="I11" i="9"/>
  <c r="H11" i="9"/>
  <c r="H13" i="9" s="1"/>
  <c r="G11" i="9"/>
  <c r="D11" i="9"/>
  <c r="I10" i="9"/>
  <c r="H10" i="9"/>
  <c r="G10" i="9"/>
  <c r="D10" i="9"/>
  <c r="F10" i="9" s="1"/>
  <c r="I7" i="9"/>
  <c r="H7" i="9"/>
  <c r="H8" i="9" s="1"/>
  <c r="G7" i="9"/>
  <c r="I6" i="9"/>
  <c r="H6" i="9"/>
  <c r="G6" i="9"/>
  <c r="E6" i="9"/>
  <c r="E8" i="9" s="1"/>
  <c r="D6" i="9"/>
  <c r="S23" i="8"/>
  <c r="T23" i="8"/>
  <c r="U23" i="8"/>
  <c r="V23" i="8"/>
  <c r="W23" i="8"/>
  <c r="X23" i="8"/>
  <c r="Y23" i="8"/>
  <c r="Z23" i="8"/>
  <c r="AA23" i="8"/>
  <c r="R23" i="8"/>
  <c r="S23" i="7"/>
  <c r="T23" i="7"/>
  <c r="U23" i="7"/>
  <c r="V23" i="7"/>
  <c r="W23" i="7"/>
  <c r="X23" i="7"/>
  <c r="Z23" i="7"/>
  <c r="AA23" i="7"/>
  <c r="R23" i="7"/>
  <c r="S11" i="6"/>
  <c r="T11" i="6"/>
  <c r="U11" i="6"/>
  <c r="V11" i="6"/>
  <c r="W11" i="6"/>
  <c r="X11" i="6"/>
  <c r="Y11" i="6"/>
  <c r="Z11" i="6"/>
  <c r="AA11" i="6"/>
  <c r="AB11" i="6"/>
  <c r="R11" i="6"/>
  <c r="S7" i="5"/>
  <c r="T7" i="5"/>
  <c r="U7" i="5"/>
  <c r="V7" i="5"/>
  <c r="W7" i="5"/>
  <c r="X7" i="5"/>
  <c r="Y7" i="5"/>
  <c r="Z7" i="5"/>
  <c r="AA7" i="5"/>
  <c r="R7" i="5"/>
  <c r="S19" i="2"/>
  <c r="R19" i="2"/>
  <c r="S12" i="4"/>
  <c r="T12" i="4"/>
  <c r="U12" i="4"/>
  <c r="V12" i="4"/>
  <c r="W12" i="4"/>
  <c r="X12" i="4"/>
  <c r="Y12" i="4"/>
  <c r="Z12" i="4"/>
  <c r="AA12" i="4"/>
  <c r="R12" i="4"/>
  <c r="Y9" i="3"/>
  <c r="Z9" i="3"/>
  <c r="AA9" i="3"/>
  <c r="X9" i="3"/>
  <c r="Y19" i="2"/>
  <c r="Z19" i="2"/>
  <c r="AA19" i="2"/>
  <c r="X19" i="2"/>
  <c r="C32" i="9"/>
  <c r="F31" i="9"/>
  <c r="I30" i="9"/>
  <c r="H30" i="9"/>
  <c r="E30" i="9"/>
  <c r="E32" i="9" s="1"/>
  <c r="F29" i="9"/>
  <c r="F28" i="9"/>
  <c r="F27" i="9"/>
  <c r="E17" i="9"/>
  <c r="D17" i="9"/>
  <c r="C16" i="9"/>
  <c r="F16" i="9" s="1"/>
  <c r="H17" i="9"/>
  <c r="C15" i="9"/>
  <c r="C17" i="9" s="1"/>
  <c r="C13" i="9"/>
  <c r="E12" i="9"/>
  <c r="E13" i="9" s="1"/>
  <c r="D12" i="9"/>
  <c r="F12" i="9" s="1"/>
  <c r="C8" i="9"/>
  <c r="F7" i="9"/>
  <c r="G8" i="9"/>
  <c r="D13" i="9" l="1"/>
  <c r="F30" i="9"/>
  <c r="F32" i="9" s="1"/>
  <c r="I32" i="9"/>
  <c r="I13" i="9"/>
  <c r="I8" i="9"/>
  <c r="F6" i="9"/>
  <c r="F8" i="9" s="1"/>
  <c r="D32" i="9"/>
  <c r="D8" i="9"/>
  <c r="F11" i="9"/>
  <c r="F13" i="9" s="1"/>
  <c r="F15" i="9"/>
  <c r="F17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12" authorId="0" shapeId="0" xr:uid="{8A70DCDF-76EE-4911-91F2-A1E5E65AA0B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<sst xmlns="http://schemas.openxmlformats.org/spreadsheetml/2006/main" count="1980" uniqueCount="99">
  <si>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</si>
  <si>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</si>
  <si>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</si>
  <si>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</si>
  <si>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</si>
  <si>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</si>
  <si>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</si>
  <si>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</si>
  <si>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</si>
  <si>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</si>
  <si>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</si>
  <si>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</si>
  <si>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</si>
  <si>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</si>
  <si>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</si>
  <si>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</si>
  <si>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</si>
  <si>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</si>
  <si>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</si>
  <si>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</si>
  <si>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</si>
  <si>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</si>
  <si>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</si>
  <si>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</si>
  <si>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</si>
  <si>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</si>
  <si>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</si>
  <si>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</si>
  <si>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</si>
  <si>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</si>
  <si>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</si>
  <si>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</si>
  <si>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</si>
  <si>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22-38-00</t>
  </si>
  <si>
    <t>INSTITUTO NACIONAL DE FORMACION TECNICA PROFESIONAL DE SAN ANDRES Y PROVIDENCIA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</si>
  <si>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</si>
  <si>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</si>
  <si>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</si>
  <si>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</si>
  <si>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</si>
  <si>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</si>
  <si>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</si>
  <si>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</si>
  <si>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</si>
  <si>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</si>
  <si>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</si>
  <si>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</si>
  <si>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</si>
  <si>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A-01-02-01</t>
  </si>
  <si>
    <t>A-01-02-02</t>
  </si>
  <si>
    <t>A-01-02-03</t>
  </si>
  <si>
    <t>A-02</t>
  </si>
  <si>
    <t>ADQUISICIÓN DE BIENES  Y SERVICIOS</t>
  </si>
  <si>
    <t>Propios</t>
  </si>
  <si>
    <t>20</t>
  </si>
  <si>
    <t>A-03-03-01-999</t>
  </si>
  <si>
    <t>999</t>
  </si>
  <si>
    <t>OTRAS TRANSFERENCIAS - DISTRIBUCIÓN PREVIO CONCEPTO DGPPN</t>
  </si>
  <si>
    <t>A-03-03-04-001</t>
  </si>
  <si>
    <t>04</t>
  </si>
  <si>
    <t>001</t>
  </si>
  <si>
    <t>TRANSFERENCIAS BIENESTAR UNIVERSITARIO (LEY 30 DE 1992)</t>
  </si>
  <si>
    <t>A-03-10</t>
  </si>
  <si>
    <t>SENTENCIAS Y CONCILIACIONES</t>
  </si>
  <si>
    <t>A-08-04-01</t>
  </si>
  <si>
    <t>08</t>
  </si>
  <si>
    <t>11</t>
  </si>
  <si>
    <t>SSF</t>
  </si>
  <si>
    <t>CUOTA DE FISCALIZACIÓN Y AUDITAJE</t>
  </si>
  <si>
    <t>C-2202-0700-5</t>
  </si>
  <si>
    <t>C</t>
  </si>
  <si>
    <t>2202</t>
  </si>
  <si>
    <t>0700</t>
  </si>
  <si>
    <t>5</t>
  </si>
  <si>
    <t>FORTALECIMIENTO DE LAS ESTRATEGIAS DE CALIDAD, COBERTURA, PERTINENCIA Y PERMANENCIA DE LA EDUCACIÓN SUPERIOR EN EL INFOTEP  SAN ANDRÉS</t>
  </si>
  <si>
    <t>21</t>
  </si>
  <si>
    <t>C-2202-0700-6</t>
  </si>
  <si>
    <t>6</t>
  </si>
  <si>
    <t>FORTALECIMIENTO DE LA GESTIÓN INSTITUCIONAL DEL INFOTEP   SAN ANDRES Y PROVIDENCIA</t>
  </si>
  <si>
    <t>F</t>
  </si>
  <si>
    <t>INGRESOS</t>
  </si>
  <si>
    <t>APROPIACION INICIAL</t>
  </si>
  <si>
    <t>ADICIÓN</t>
  </si>
  <si>
    <t xml:space="preserve">REDUCIÓN SEGÚN DECRETO </t>
  </si>
  <si>
    <t>APROPIACIÓN VIGENCIA</t>
  </si>
  <si>
    <t>PAGO</t>
  </si>
  <si>
    <t>FUNCIONAMIENTO</t>
  </si>
  <si>
    <t>INVERSION</t>
  </si>
  <si>
    <t>TOTAL</t>
  </si>
  <si>
    <t>GASTOS DE PERSONAL</t>
  </si>
  <si>
    <t>ADQUISICIÓN BIENES Y SERVICIOS</t>
  </si>
  <si>
    <t>TRANSFERENCIAS CORRIENTES</t>
  </si>
  <si>
    <t>NACIÓN</t>
  </si>
  <si>
    <t>SNIES 20</t>
  </si>
  <si>
    <t>SNIES     19</t>
  </si>
  <si>
    <t>PROPIOS</t>
  </si>
  <si>
    <t>SNIES   8</t>
  </si>
  <si>
    <t>SNIES SÓLO NACIÓN</t>
  </si>
  <si>
    <t>EJECUCIÓN OCTUBRE 31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</si>
</sst>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240A]&quot;$&quot;\ #,##0.00;\-&quot;$&quot;\ #,##0.00"/>
  </numFmts>
  <fonts count="2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22"/>
      <name val="Calibri"/>
      <family val="2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rgb="FF000000"/>
      <name val="Times New Roman"/>
      <family val="1"/>
    </font>
    <font>
      <b/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8" fillId="0" borderId="2" xfId="0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10" fillId="2" borderId="4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 wrapText="1"/>
    </xf>
    <xf numFmtId="3" fontId="12" fillId="0" borderId="6" xfId="0" applyNumberFormat="1" applyFont="1" applyFill="1" applyBorder="1" applyAlignment="1">
      <alignment vertical="center"/>
    </xf>
    <xf numFmtId="3" fontId="12" fillId="2" borderId="6" xfId="0" applyNumberFormat="1" applyFont="1" applyFill="1" applyBorder="1" applyAlignment="1">
      <alignment vertical="center"/>
    </xf>
    <xf numFmtId="0" fontId="11" fillId="0" borderId="7" xfId="0" applyFont="1" applyFill="1" applyBorder="1" applyAlignment="1">
      <alignment vertical="center" wrapText="1"/>
    </xf>
    <xf numFmtId="3" fontId="12" fillId="0" borderId="8" xfId="0" applyNumberFormat="1" applyFont="1" applyFill="1" applyBorder="1" applyAlignment="1">
      <alignment vertical="center"/>
    </xf>
    <xf numFmtId="3" fontId="0" fillId="0" borderId="8" xfId="0" applyNumberFormat="1" applyFont="1" applyFill="1" applyBorder="1" applyAlignment="1">
      <alignment vertical="center"/>
    </xf>
    <xf numFmtId="0" fontId="13" fillId="0" borderId="9" xfId="0" applyFont="1" applyFill="1" applyBorder="1" applyAlignment="1">
      <alignment vertical="center" wrapText="1"/>
    </xf>
    <xf numFmtId="3" fontId="14" fillId="0" borderId="10" xfId="0" applyNumberFormat="1" applyFont="1" applyFill="1" applyBorder="1" applyAlignment="1">
      <alignment vertical="center"/>
    </xf>
    <xf numFmtId="3" fontId="14" fillId="0" borderId="11" xfId="0" applyNumberFormat="1" applyFont="1" applyFill="1" applyBorder="1" applyAlignment="1">
      <alignment vertical="center"/>
    </xf>
    <xf numFmtId="3" fontId="14" fillId="0" borderId="12" xfId="0" applyNumberFormat="1" applyFont="1" applyFill="1" applyBorder="1" applyAlignment="1">
      <alignment vertical="center"/>
    </xf>
    <xf numFmtId="3" fontId="14" fillId="0" borderId="13" xfId="0" applyNumberFormat="1" applyFont="1" applyFill="1" applyBorder="1" applyAlignment="1">
      <alignment vertical="center"/>
    </xf>
    <xf numFmtId="3" fontId="14" fillId="0" borderId="14" xfId="0" applyNumberFormat="1" applyFont="1" applyFill="1" applyBorder="1" applyAlignment="1">
      <alignment vertical="center"/>
    </xf>
    <xf numFmtId="3" fontId="0" fillId="0" borderId="6" xfId="0" applyNumberFormat="1" applyFont="1" applyFill="1" applyBorder="1" applyAlignment="1">
      <alignment vertical="center"/>
    </xf>
    <xf numFmtId="3" fontId="0" fillId="2" borderId="6" xfId="0" applyNumberFormat="1" applyFont="1" applyFill="1" applyBorder="1" applyAlignment="1">
      <alignment vertical="center"/>
    </xf>
    <xf numFmtId="3" fontId="15" fillId="0" borderId="6" xfId="0" applyNumberFormat="1" applyFont="1" applyFill="1" applyBorder="1"/>
    <xf numFmtId="3" fontId="14" fillId="3" borderId="14" xfId="0" applyNumberFormat="1" applyFont="1" applyFill="1" applyBorder="1" applyAlignment="1">
      <alignment vertical="center"/>
    </xf>
    <xf numFmtId="0" fontId="15" fillId="4" borderId="0" xfId="0" applyFont="1" applyFill="1" applyBorder="1"/>
    <xf numFmtId="0" fontId="15" fillId="0" borderId="0" xfId="0" applyFont="1" applyFill="1" applyBorder="1"/>
    <xf numFmtId="43" fontId="7" fillId="3" borderId="0" xfId="1" applyFont="1" applyFill="1" applyBorder="1"/>
    <xf numFmtId="3" fontId="7" fillId="5" borderId="0" xfId="0" applyNumberFormat="1" applyFont="1" applyFill="1" applyBorder="1"/>
    <xf numFmtId="43" fontId="7" fillId="6" borderId="0" xfId="1" applyFont="1" applyFill="1" applyBorder="1"/>
    <xf numFmtId="0" fontId="15" fillId="5" borderId="0" xfId="0" applyFont="1" applyFill="1" applyBorder="1" applyAlignment="1">
      <alignment horizontal="center"/>
    </xf>
    <xf numFmtId="0" fontId="15" fillId="6" borderId="0" xfId="0" applyFont="1" applyFill="1" applyBorder="1" applyAlignment="1">
      <alignment horizontal="center"/>
    </xf>
    <xf numFmtId="0" fontId="7" fillId="7" borderId="0" xfId="0" applyFont="1" applyFill="1" applyBorder="1"/>
    <xf numFmtId="0" fontId="15" fillId="7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/>
    <xf numFmtId="164" fontId="15" fillId="2" borderId="0" xfId="0" applyNumberFormat="1" applyFont="1" applyFill="1" applyBorder="1"/>
    <xf numFmtId="164" fontId="18" fillId="0" borderId="1" xfId="0" applyNumberFormat="1" applyFont="1" applyFill="1" applyBorder="1" applyAlignment="1">
      <alignment horizontal="right" vertical="center" wrapText="1" readingOrder="1"/>
    </xf>
    <xf numFmtId="164" fontId="18" fillId="2" borderId="1" xfId="0" applyNumberFormat="1" applyFont="1" applyFill="1" applyBorder="1" applyAlignment="1">
      <alignment horizontal="righ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3" fontId="7" fillId="0" borderId="0" xfId="0" applyNumberFormat="1" applyFont="1" applyFill="1" applyBorder="1"/>
    <xf numFmtId="0" fontId="3" fillId="3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3" fillId="8" borderId="1" xfId="0" applyNumberFormat="1" applyFont="1" applyFill="1" applyBorder="1" applyAlignment="1">
      <alignment vertical="center" wrapText="1" readingOrder="1"/>
    </xf>
    <xf numFmtId="0" fontId="3" fillId="8" borderId="1" xfId="0" applyNumberFormat="1" applyFont="1" applyFill="1" applyBorder="1" applyAlignment="1">
      <alignment horizontal="center" vertical="center" wrapText="1" readingOrder="1"/>
    </xf>
    <xf numFmtId="0" fontId="3" fillId="8" borderId="1" xfId="0" applyNumberFormat="1" applyFont="1" applyFill="1" applyBorder="1" applyAlignment="1">
      <alignment horizontal="left" vertical="center" wrapText="1" readingOrder="1"/>
    </xf>
    <xf numFmtId="164" fontId="3" fillId="8" borderId="1" xfId="0" applyNumberFormat="1" applyFont="1" applyFill="1" applyBorder="1" applyAlignment="1">
      <alignment horizontal="right" vertical="center" wrapText="1" readingOrder="1"/>
    </xf>
    <xf numFmtId="0" fontId="3" fillId="9" borderId="1" xfId="0" applyNumberFormat="1" applyFont="1" applyFill="1" applyBorder="1" applyAlignment="1">
      <alignment vertical="center" wrapText="1" readingOrder="1"/>
    </xf>
    <xf numFmtId="0" fontId="3" fillId="9" borderId="1" xfId="0" applyNumberFormat="1" applyFont="1" applyFill="1" applyBorder="1" applyAlignment="1">
      <alignment horizontal="center" vertical="center" wrapText="1" readingOrder="1"/>
    </xf>
    <xf numFmtId="0" fontId="3" fillId="9" borderId="1" xfId="0" applyNumberFormat="1" applyFont="1" applyFill="1" applyBorder="1" applyAlignment="1">
      <alignment horizontal="left" vertical="center" wrapText="1" readingOrder="1"/>
    </xf>
    <xf numFmtId="164" fontId="3" fillId="9" borderId="1" xfId="0" applyNumberFormat="1" applyFont="1" applyFill="1" applyBorder="1" applyAlignment="1">
      <alignment horizontal="right" vertical="center" wrapText="1" readingOrder="1"/>
    </xf>
    <xf numFmtId="0" fontId="3" fillId="6" borderId="1" xfId="0" applyNumberFormat="1" applyFont="1" applyFill="1" applyBorder="1" applyAlignment="1">
      <alignment vertical="center" wrapText="1" readingOrder="1"/>
    </xf>
    <xf numFmtId="0" fontId="3" fillId="6" borderId="1" xfId="0" applyNumberFormat="1" applyFont="1" applyFill="1" applyBorder="1" applyAlignment="1">
      <alignment horizontal="center" vertical="center" wrapText="1" readingOrder="1"/>
    </xf>
    <xf numFmtId="0" fontId="3" fillId="6" borderId="1" xfId="0" applyNumberFormat="1" applyFont="1" applyFill="1" applyBorder="1" applyAlignment="1">
      <alignment horizontal="left" vertical="center" wrapText="1" readingOrder="1"/>
    </xf>
    <xf numFmtId="164" fontId="3" fillId="6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19" fillId="0" borderId="0" xfId="0" applyFont="1" applyFill="1" applyBorder="1" applyAlignment="1">
      <alignment horizontal="center" vertical="center"/>
    </xf>
    <xf numFmtId="0" fontId="19" fillId="9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19" fillId="8" borderId="0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/>
    </xf>
    <xf numFmtId="0" fontId="19" fillId="6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PRESUPUESTO/Desktop/VIGENCIAS%202015-2023/2023/CONSEJO%20DIRECTIVO%20EJECUCIONES%202023/8-AGOSTO%202023/REP_EPG034_EjecucionPresupuestalAgregada%20(1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PRESUPUESTO/Desktop/VIGENCIAS%202015-2023/2023/CONSEJO%20DIRECTIVO%20EJECUCIONES%202023/6-JUNIO%202023/REP_EPG034_EjecucionPresupuestalAgregada%20(5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PRESUPUESTO/Desktop/VIGENCIAS%202015-2023/2023/CONSEJO%20DIRECTIVO%20EJECUCIONES%202023/8-AGOSTO%202023/REP_EPG034_EjecucionPresupuestalAgregada%20(1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  <sheetName val="FUNCIONAMIENTO"/>
      <sheetName val="INVERSIÓN"/>
      <sheetName val="GASTO DE PERSONAL"/>
      <sheetName val="BIENES Y SERVICIOS"/>
      <sheetName val="TRANSFERENCIAS"/>
      <sheetName val="INGRESOS SÓLO NACIÓN"/>
      <sheetName val="SNIES SÓLO NACIÓN"/>
      <sheetName val="INFORME GENERAL"/>
    </sheetNames>
    <sheetDataSet>
      <sheetData sheetId="0"/>
      <sheetData sheetId="1">
        <row r="19">
          <cell r="R19">
            <v>2514386426</v>
          </cell>
        </row>
      </sheetData>
      <sheetData sheetId="2"/>
      <sheetData sheetId="3">
        <row r="12">
          <cell r="R12">
            <v>1920108335</v>
          </cell>
        </row>
      </sheetData>
      <sheetData sheetId="4">
        <row r="8">
          <cell r="R8">
            <v>594234036</v>
          </cell>
        </row>
      </sheetData>
      <sheetData sheetId="5">
        <row r="11">
          <cell r="R11">
            <v>44055</v>
          </cell>
          <cell r="S11">
            <v>1585108335</v>
          </cell>
        </row>
      </sheetData>
      <sheetData sheetId="6"/>
      <sheetData sheetId="7">
        <row r="5">
          <cell r="R5">
            <v>428955725</v>
          </cell>
        </row>
        <row r="13">
          <cell r="S13">
            <v>1585108335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  <sheetName val="FUNCIONAMIENTO"/>
      <sheetName val="INVERSIONES"/>
      <sheetName val="GASTOS DE PERSONAL"/>
      <sheetName val="GASTOS DE ADQUI Y BIENES Y SERV"/>
      <sheetName val="TRANSFERENCIAS"/>
      <sheetName val="INGRESOS SÓLO NACIÓN"/>
      <sheetName val="SNIES SÓLO NACIÓN"/>
      <sheetName val="Hoja1"/>
    </sheetNames>
    <sheetDataSet>
      <sheetData sheetId="0" refreshError="1"/>
      <sheetData sheetId="1" refreshError="1"/>
      <sheetData sheetId="2" refreshError="1">
        <row r="5">
          <cell r="Q5">
            <v>402044235</v>
          </cell>
        </row>
        <row r="6">
          <cell r="Q6">
            <v>461882761</v>
          </cell>
        </row>
        <row r="7">
          <cell r="Q7">
            <v>2296842005</v>
          </cell>
        </row>
        <row r="8">
          <cell r="Q8">
            <v>760000000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_EPG034_EjecucionPresupuesta"/>
      <sheetName val="FUNCIONAMIENTO"/>
      <sheetName val="INERSIÓN"/>
      <sheetName val="GASTO DE PERSONAL"/>
      <sheetName val="ADQ DE B&amp;S"/>
      <sheetName val="TRANSFERENCIAS"/>
      <sheetName val="INGRESOS SÓLO NACIÓN"/>
      <sheetName val="SNIES SÓLO NACIÓN"/>
      <sheetName val="INFORME GRAL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X5">
            <v>839063643</v>
          </cell>
        </row>
        <row r="13">
          <cell r="AA13">
            <v>0</v>
          </cell>
        </row>
        <row r="17">
          <cell r="AA17">
            <v>0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"/>
  <sheetViews>
    <sheetView showGridLines="0" workbookViewId="0">
      <selection activeCell="F11" sqref="F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925955725</v>
      </c>
      <c r="S5" s="7">
        <v>0</v>
      </c>
      <c r="T5" s="7">
        <v>2162320442</v>
      </c>
      <c r="U5" s="7">
        <v>0</v>
      </c>
      <c r="V5" s="7">
        <v>1254386077</v>
      </c>
      <c r="W5" s="7">
        <v>907934365</v>
      </c>
      <c r="X5" s="7">
        <v>1253431643</v>
      </c>
      <c r="Y5" s="7">
        <v>1235448997</v>
      </c>
      <c r="Z5" s="7">
        <v>1235448997</v>
      </c>
      <c r="AA5" s="7">
        <v>1233282196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408087371</v>
      </c>
      <c r="S6" s="7">
        <v>0</v>
      </c>
      <c r="T6" s="7">
        <v>771491344</v>
      </c>
      <c r="U6" s="7">
        <v>0</v>
      </c>
      <c r="V6" s="7">
        <v>418640849</v>
      </c>
      <c r="W6" s="7">
        <v>352850495</v>
      </c>
      <c r="X6" s="7">
        <v>418370846</v>
      </c>
      <c r="Y6" s="7">
        <v>418370846</v>
      </c>
      <c r="Z6" s="7">
        <v>418370846</v>
      </c>
      <c r="AA6" s="7">
        <v>406274306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74262239</v>
      </c>
      <c r="S7" s="7">
        <v>0</v>
      </c>
      <c r="T7" s="7">
        <v>198364263</v>
      </c>
      <c r="U7" s="7">
        <v>0</v>
      </c>
      <c r="V7" s="7">
        <v>143949727</v>
      </c>
      <c r="W7" s="7">
        <v>54414536</v>
      </c>
      <c r="X7" s="7">
        <v>143949724</v>
      </c>
      <c r="Y7" s="7">
        <v>131718201</v>
      </c>
      <c r="Z7" s="7">
        <v>131718201</v>
      </c>
      <c r="AA7" s="7">
        <v>131718201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721803000</v>
      </c>
      <c r="S8" s="7">
        <v>0</v>
      </c>
      <c r="T8" s="7">
        <v>1402635917</v>
      </c>
      <c r="U8" s="7">
        <v>0</v>
      </c>
      <c r="V8" s="7">
        <v>959832917</v>
      </c>
      <c r="W8" s="7">
        <v>442803000</v>
      </c>
      <c r="X8" s="7">
        <v>512753762</v>
      </c>
      <c r="Y8" s="7">
        <v>508406182</v>
      </c>
      <c r="Z8" s="7">
        <v>508406182</v>
      </c>
      <c r="AA8" s="7">
        <v>457497202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94927278</v>
      </c>
      <c r="W9" s="7">
        <v>127072722</v>
      </c>
      <c r="X9" s="7">
        <v>94927278</v>
      </c>
      <c r="Y9" s="7">
        <v>94926250</v>
      </c>
      <c r="Z9" s="7">
        <v>58274742</v>
      </c>
      <c r="AA9" s="7">
        <v>57870552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65000000</v>
      </c>
      <c r="S10" s="7">
        <v>0</v>
      </c>
      <c r="T10" s="7">
        <v>65000000</v>
      </c>
      <c r="U10" s="7">
        <v>0</v>
      </c>
      <c r="V10" s="7">
        <v>0</v>
      </c>
      <c r="W10" s="7">
        <v>65000000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51</v>
      </c>
      <c r="D11" s="4" t="s">
        <v>36</v>
      </c>
      <c r="E11" s="4" t="s">
        <v>43</v>
      </c>
      <c r="F11" s="4"/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52</v>
      </c>
      <c r="Q11" s="7">
        <v>813584640</v>
      </c>
      <c r="R11" s="7">
        <v>624000474</v>
      </c>
      <c r="S11" s="7">
        <v>0</v>
      </c>
      <c r="T11" s="7">
        <v>1437585114</v>
      </c>
      <c r="U11" s="7">
        <v>0</v>
      </c>
      <c r="V11" s="7">
        <v>994373330</v>
      </c>
      <c r="W11" s="7">
        <v>443211784</v>
      </c>
      <c r="X11" s="7">
        <v>950701800</v>
      </c>
      <c r="Y11" s="7">
        <v>671498371.52999997</v>
      </c>
      <c r="Z11" s="7">
        <v>671498371.52999997</v>
      </c>
      <c r="AA11" s="7">
        <v>658629126.52999997</v>
      </c>
    </row>
    <row r="12" spans="1:27" ht="45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266045210</v>
      </c>
      <c r="W12" s="7">
        <v>79643759</v>
      </c>
      <c r="X12" s="7">
        <v>243723731</v>
      </c>
      <c r="Y12" s="7">
        <v>212441595</v>
      </c>
      <c r="Z12" s="7">
        <v>207881517</v>
      </c>
      <c r="AA12" s="7">
        <v>204132428</v>
      </c>
    </row>
    <row r="13" spans="1:27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2053067118</v>
      </c>
      <c r="R13" s="7">
        <v>0</v>
      </c>
      <c r="S13" s="7">
        <v>1585108335</v>
      </c>
      <c r="T13" s="7">
        <v>467958783</v>
      </c>
      <c r="U13" s="7">
        <v>467958783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61</v>
      </c>
      <c r="Q15" s="7">
        <v>0</v>
      </c>
      <c r="R15" s="7">
        <v>44055</v>
      </c>
      <c r="S15" s="7">
        <v>0</v>
      </c>
      <c r="T15" s="7">
        <v>44055</v>
      </c>
      <c r="U15" s="7">
        <v>0</v>
      </c>
      <c r="V15" s="7">
        <v>0</v>
      </c>
      <c r="W15" s="7">
        <v>44055</v>
      </c>
      <c r="X15" s="7">
        <v>0</v>
      </c>
      <c r="Y15" s="7">
        <v>0</v>
      </c>
      <c r="Z15" s="7">
        <v>0</v>
      </c>
      <c r="AA15" s="7">
        <v>0</v>
      </c>
    </row>
    <row r="16" spans="1:27" ht="45" x14ac:dyDescent="0.25">
      <c r="A16" s="4" t="s">
        <v>33</v>
      </c>
      <c r="B16" s="5" t="s">
        <v>34</v>
      </c>
      <c r="C16" s="6" t="s">
        <v>58</v>
      </c>
      <c r="D16" s="4" t="s">
        <v>36</v>
      </c>
      <c r="E16" s="4" t="s">
        <v>46</v>
      </c>
      <c r="F16" s="4" t="s">
        <v>46</v>
      </c>
      <c r="G16" s="4" t="s">
        <v>59</v>
      </c>
      <c r="H16" s="4" t="s">
        <v>60</v>
      </c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61</v>
      </c>
      <c r="Q16" s="7">
        <v>119201876</v>
      </c>
      <c r="R16" s="7">
        <v>0</v>
      </c>
      <c r="S16" s="7">
        <v>0</v>
      </c>
      <c r="T16" s="7">
        <v>119201876</v>
      </c>
      <c r="U16" s="7">
        <v>0</v>
      </c>
      <c r="V16" s="7">
        <v>119201876</v>
      </c>
      <c r="W16" s="7">
        <v>0</v>
      </c>
      <c r="X16" s="7">
        <v>48924112</v>
      </c>
      <c r="Y16" s="7">
        <v>33328700</v>
      </c>
      <c r="Z16" s="7">
        <v>33328700</v>
      </c>
      <c r="AA16" s="7">
        <v>33328700</v>
      </c>
    </row>
    <row r="17" spans="1:27" ht="45" x14ac:dyDescent="0.25">
      <c r="A17" s="4" t="s">
        <v>33</v>
      </c>
      <c r="B17" s="5" t="s">
        <v>34</v>
      </c>
      <c r="C17" s="6" t="s">
        <v>62</v>
      </c>
      <c r="D17" s="4" t="s">
        <v>36</v>
      </c>
      <c r="E17" s="4" t="s">
        <v>46</v>
      </c>
      <c r="F17" s="4" t="s">
        <v>39</v>
      </c>
      <c r="G17" s="4"/>
      <c r="H17" s="4"/>
      <c r="I17" s="4"/>
      <c r="J17" s="4"/>
      <c r="K17" s="4"/>
      <c r="L17" s="4"/>
      <c r="M17" s="4" t="s">
        <v>53</v>
      </c>
      <c r="N17" s="4" t="s">
        <v>54</v>
      </c>
      <c r="O17" s="4" t="s">
        <v>40</v>
      </c>
      <c r="P17" s="5" t="s">
        <v>63</v>
      </c>
      <c r="Q17" s="7">
        <v>10000000</v>
      </c>
      <c r="R17" s="7">
        <v>0</v>
      </c>
      <c r="S17" s="7">
        <v>0</v>
      </c>
      <c r="T17" s="7">
        <v>10000000</v>
      </c>
      <c r="U17" s="7">
        <v>0</v>
      </c>
      <c r="V17" s="7">
        <v>0</v>
      </c>
      <c r="W17" s="7">
        <v>10000000</v>
      </c>
      <c r="X17" s="7">
        <v>0</v>
      </c>
      <c r="Y17" s="7">
        <v>0</v>
      </c>
      <c r="Z17" s="7">
        <v>0</v>
      </c>
      <c r="AA17" s="7">
        <v>0</v>
      </c>
    </row>
    <row r="18" spans="1:27" ht="45" x14ac:dyDescent="0.25">
      <c r="A18" s="4" t="s">
        <v>33</v>
      </c>
      <c r="B18" s="5" t="s">
        <v>34</v>
      </c>
      <c r="C18" s="6" t="s">
        <v>64</v>
      </c>
      <c r="D18" s="4" t="s">
        <v>36</v>
      </c>
      <c r="E18" s="4" t="s">
        <v>65</v>
      </c>
      <c r="F18" s="4" t="s">
        <v>59</v>
      </c>
      <c r="G18" s="4" t="s">
        <v>37</v>
      </c>
      <c r="H18" s="4"/>
      <c r="I18" s="4"/>
      <c r="J18" s="4"/>
      <c r="K18" s="4"/>
      <c r="L18" s="4"/>
      <c r="M18" s="4" t="s">
        <v>38</v>
      </c>
      <c r="N18" s="4" t="s">
        <v>66</v>
      </c>
      <c r="O18" s="4" t="s">
        <v>67</v>
      </c>
      <c r="P18" s="5" t="s">
        <v>68</v>
      </c>
      <c r="Q18" s="7">
        <v>18000000</v>
      </c>
      <c r="R18" s="7">
        <v>0</v>
      </c>
      <c r="S18" s="7">
        <v>0</v>
      </c>
      <c r="T18" s="7">
        <v>18000000</v>
      </c>
      <c r="U18" s="7">
        <v>0</v>
      </c>
      <c r="V18" s="7">
        <v>0</v>
      </c>
      <c r="W18" s="7">
        <v>18000000</v>
      </c>
      <c r="X18" s="7">
        <v>0</v>
      </c>
      <c r="Y18" s="7">
        <v>0</v>
      </c>
      <c r="Z18" s="7">
        <v>0</v>
      </c>
      <c r="AA18" s="7">
        <v>0</v>
      </c>
    </row>
    <row r="19" spans="1:27" ht="67.5" x14ac:dyDescent="0.25">
      <c r="A19" s="4" t="s">
        <v>33</v>
      </c>
      <c r="B19" s="5" t="s">
        <v>34</v>
      </c>
      <c r="C19" s="6" t="s">
        <v>69</v>
      </c>
      <c r="D19" s="4" t="s">
        <v>70</v>
      </c>
      <c r="E19" s="4" t="s">
        <v>71</v>
      </c>
      <c r="F19" s="4" t="s">
        <v>72</v>
      </c>
      <c r="G19" s="4" t="s">
        <v>73</v>
      </c>
      <c r="H19" s="4"/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74</v>
      </c>
      <c r="Q19" s="7">
        <v>402044235</v>
      </c>
      <c r="R19" s="7">
        <v>0</v>
      </c>
      <c r="S19" s="7">
        <v>0</v>
      </c>
      <c r="T19" s="7">
        <v>402044235</v>
      </c>
      <c r="U19" s="7">
        <v>0</v>
      </c>
      <c r="V19" s="7">
        <v>368968650</v>
      </c>
      <c r="W19" s="7">
        <v>33075585</v>
      </c>
      <c r="X19" s="7">
        <v>366273549</v>
      </c>
      <c r="Y19" s="7">
        <v>264527680</v>
      </c>
      <c r="Z19" s="7">
        <v>260778591</v>
      </c>
      <c r="AA19" s="7">
        <v>177465780</v>
      </c>
    </row>
    <row r="20" spans="1:27" ht="67.5" x14ac:dyDescent="0.25">
      <c r="A20" s="4" t="s">
        <v>33</v>
      </c>
      <c r="B20" s="5" t="s">
        <v>34</v>
      </c>
      <c r="C20" s="6" t="s">
        <v>69</v>
      </c>
      <c r="D20" s="4" t="s">
        <v>70</v>
      </c>
      <c r="E20" s="4" t="s">
        <v>71</v>
      </c>
      <c r="F20" s="4" t="s">
        <v>72</v>
      </c>
      <c r="G20" s="4" t="s">
        <v>73</v>
      </c>
      <c r="H20" s="4"/>
      <c r="I20" s="4"/>
      <c r="J20" s="4"/>
      <c r="K20" s="4"/>
      <c r="L20" s="4"/>
      <c r="M20" s="4" t="s">
        <v>53</v>
      </c>
      <c r="N20" s="4" t="s">
        <v>75</v>
      </c>
      <c r="O20" s="4" t="s">
        <v>40</v>
      </c>
      <c r="P20" s="5" t="s">
        <v>74</v>
      </c>
      <c r="Q20" s="7">
        <v>461882761</v>
      </c>
      <c r="R20" s="7">
        <v>0</v>
      </c>
      <c r="S20" s="7">
        <v>0</v>
      </c>
      <c r="T20" s="7">
        <v>461882761</v>
      </c>
      <c r="U20" s="7">
        <v>0</v>
      </c>
      <c r="V20" s="7">
        <v>408600053</v>
      </c>
      <c r="W20" s="7">
        <v>53282708</v>
      </c>
      <c r="X20" s="7">
        <v>373231073</v>
      </c>
      <c r="Y20" s="7">
        <v>318937232</v>
      </c>
      <c r="Z20" s="7">
        <v>318937232</v>
      </c>
      <c r="AA20" s="7">
        <v>293820720</v>
      </c>
    </row>
    <row r="21" spans="1:27" ht="45" x14ac:dyDescent="0.25">
      <c r="A21" s="4" t="s">
        <v>33</v>
      </c>
      <c r="B21" s="5" t="s">
        <v>34</v>
      </c>
      <c r="C21" s="6" t="s">
        <v>76</v>
      </c>
      <c r="D21" s="4" t="s">
        <v>70</v>
      </c>
      <c r="E21" s="4" t="s">
        <v>71</v>
      </c>
      <c r="F21" s="4" t="s">
        <v>72</v>
      </c>
      <c r="G21" s="4" t="s">
        <v>77</v>
      </c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78</v>
      </c>
      <c r="Q21" s="7">
        <v>2296842005</v>
      </c>
      <c r="R21" s="7">
        <v>0</v>
      </c>
      <c r="S21" s="7">
        <v>0</v>
      </c>
      <c r="T21" s="7">
        <v>2296842005</v>
      </c>
      <c r="U21" s="7">
        <v>0</v>
      </c>
      <c r="V21" s="7">
        <v>2118170945</v>
      </c>
      <c r="W21" s="7">
        <v>178671060</v>
      </c>
      <c r="X21" s="7">
        <v>1910270319</v>
      </c>
      <c r="Y21" s="7">
        <v>1262625998</v>
      </c>
      <c r="Z21" s="7">
        <v>1255533159</v>
      </c>
      <c r="AA21" s="7">
        <v>1195247574</v>
      </c>
    </row>
    <row r="22" spans="1:27" ht="45" x14ac:dyDescent="0.25">
      <c r="A22" s="4" t="s">
        <v>33</v>
      </c>
      <c r="B22" s="5" t="s">
        <v>34</v>
      </c>
      <c r="C22" s="6" t="s">
        <v>76</v>
      </c>
      <c r="D22" s="4" t="s">
        <v>70</v>
      </c>
      <c r="E22" s="4" t="s">
        <v>71</v>
      </c>
      <c r="F22" s="4" t="s">
        <v>72</v>
      </c>
      <c r="G22" s="4" t="s">
        <v>77</v>
      </c>
      <c r="H22" s="4"/>
      <c r="I22" s="4"/>
      <c r="J22" s="4"/>
      <c r="K22" s="4"/>
      <c r="L22" s="4"/>
      <c r="M22" s="4" t="s">
        <v>53</v>
      </c>
      <c r="N22" s="4" t="s">
        <v>75</v>
      </c>
      <c r="O22" s="4" t="s">
        <v>40</v>
      </c>
      <c r="P22" s="5" t="s">
        <v>78</v>
      </c>
      <c r="Q22" s="7">
        <v>760000000</v>
      </c>
      <c r="R22" s="7">
        <v>0</v>
      </c>
      <c r="S22" s="7">
        <v>0</v>
      </c>
      <c r="T22" s="7">
        <v>760000000</v>
      </c>
      <c r="U22" s="7">
        <v>0</v>
      </c>
      <c r="V22" s="7">
        <v>507799560</v>
      </c>
      <c r="W22" s="7">
        <v>252200440</v>
      </c>
      <c r="X22" s="7">
        <v>371857706</v>
      </c>
      <c r="Y22" s="7">
        <v>314970939</v>
      </c>
      <c r="Z22" s="7">
        <v>314970939</v>
      </c>
      <c r="AA22" s="7">
        <v>314970939</v>
      </c>
    </row>
    <row r="23" spans="1:27" x14ac:dyDescent="0.25">
      <c r="A23" s="4" t="s">
        <v>1</v>
      </c>
      <c r="B23" s="5" t="s">
        <v>1</v>
      </c>
      <c r="C23" s="6" t="s">
        <v>1</v>
      </c>
      <c r="D23" s="4" t="s">
        <v>1</v>
      </c>
      <c r="E23" s="4" t="s">
        <v>1</v>
      </c>
      <c r="F23" s="4" t="s">
        <v>1</v>
      </c>
      <c r="G23" s="4" t="s">
        <v>1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1</v>
      </c>
      <c r="N23" s="4" t="s">
        <v>1</v>
      </c>
      <c r="O23" s="4" t="s">
        <v>1</v>
      </c>
      <c r="P23" s="5" t="s">
        <v>1</v>
      </c>
      <c r="Q23" s="7">
        <v>9910826266</v>
      </c>
      <c r="R23" s="7">
        <v>3041152864</v>
      </c>
      <c r="S23" s="7">
        <v>1585108335</v>
      </c>
      <c r="T23" s="7">
        <v>11366870795</v>
      </c>
      <c r="U23" s="7">
        <v>693769814</v>
      </c>
      <c r="V23" s="7">
        <v>7654896472</v>
      </c>
      <c r="W23" s="7">
        <v>3018204509</v>
      </c>
      <c r="X23" s="7">
        <v>6688415543</v>
      </c>
      <c r="Y23" s="7">
        <v>5467200991.5299997</v>
      </c>
      <c r="Z23" s="7">
        <v>5415147477.5299997</v>
      </c>
      <c r="AA23" s="7">
        <v>5164237724.5299997</v>
      </c>
    </row>
    <row r="24" spans="1:27" x14ac:dyDescent="0.25">
      <c r="A24" s="4" t="s">
        <v>1</v>
      </c>
      <c r="B24" s="8" t="s">
        <v>1</v>
      </c>
      <c r="C24" s="6" t="s">
        <v>1</v>
      </c>
      <c r="D24" s="4" t="s">
        <v>1</v>
      </c>
      <c r="E24" s="4" t="s">
        <v>1</v>
      </c>
      <c r="F24" s="4" t="s">
        <v>1</v>
      </c>
      <c r="G24" s="4" t="s">
        <v>1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1</v>
      </c>
      <c r="M24" s="4" t="s">
        <v>1</v>
      </c>
      <c r="N24" s="4" t="s">
        <v>1</v>
      </c>
      <c r="O24" s="4" t="s">
        <v>1</v>
      </c>
      <c r="P24" s="5" t="s">
        <v>1</v>
      </c>
      <c r="Q24" s="9" t="s">
        <v>1</v>
      </c>
      <c r="R24" s="9" t="s">
        <v>1</v>
      </c>
      <c r="S24" s="9" t="s">
        <v>1</v>
      </c>
      <c r="T24" s="9" t="s">
        <v>1</v>
      </c>
      <c r="U24" s="9" t="s">
        <v>1</v>
      </c>
      <c r="V24" s="9" t="s">
        <v>1</v>
      </c>
      <c r="W24" s="9" t="s">
        <v>1</v>
      </c>
      <c r="X24" s="9" t="s">
        <v>1</v>
      </c>
      <c r="Y24" s="9" t="s">
        <v>1</v>
      </c>
      <c r="Z24" s="9" t="s">
        <v>1</v>
      </c>
      <c r="AA24" s="9" t="s">
        <v>1</v>
      </c>
    </row>
    <row r="25" spans="1:27" ht="0" hidden="1" customHeight="1" x14ac:dyDescent="0.25"/>
    <row r="26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7C1F-B9CA-4EB6-BF2B-AE7A9BA71D35}">
  <dimension ref="A1:AA19"/>
  <sheetViews>
    <sheetView topLeftCell="M7" workbookViewId="0">
      <selection activeCell="X22" sqref="X2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19" width="18.85546875" customWidth="1"/>
    <col min="20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79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925955725</v>
      </c>
      <c r="S5" s="7">
        <v>0</v>
      </c>
      <c r="T5" s="7">
        <v>2162320442</v>
      </c>
      <c r="U5" s="7">
        <v>0</v>
      </c>
      <c r="V5" s="7">
        <v>1254386077</v>
      </c>
      <c r="W5" s="7">
        <v>907934365</v>
      </c>
      <c r="X5" s="7">
        <v>1253431643</v>
      </c>
      <c r="Y5" s="7">
        <v>1235448997</v>
      </c>
      <c r="Z5" s="7">
        <v>1235448997</v>
      </c>
      <c r="AA5" s="7">
        <v>1233282196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408087371</v>
      </c>
      <c r="S6" s="7">
        <v>0</v>
      </c>
      <c r="T6" s="7">
        <v>771491344</v>
      </c>
      <c r="U6" s="7">
        <v>0</v>
      </c>
      <c r="V6" s="7">
        <v>418640849</v>
      </c>
      <c r="W6" s="7">
        <v>352850495</v>
      </c>
      <c r="X6" s="7">
        <v>418370846</v>
      </c>
      <c r="Y6" s="7">
        <v>418370846</v>
      </c>
      <c r="Z6" s="7">
        <v>418370846</v>
      </c>
      <c r="AA6" s="7">
        <v>406274306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74262239</v>
      </c>
      <c r="S7" s="7">
        <v>0</v>
      </c>
      <c r="T7" s="7">
        <v>198364263</v>
      </c>
      <c r="U7" s="7">
        <v>0</v>
      </c>
      <c r="V7" s="7">
        <v>143949727</v>
      </c>
      <c r="W7" s="7">
        <v>54414536</v>
      </c>
      <c r="X7" s="7">
        <v>143949724</v>
      </c>
      <c r="Y7" s="7">
        <v>131718201</v>
      </c>
      <c r="Z7" s="7">
        <v>131718201</v>
      </c>
      <c r="AA7" s="7">
        <v>131718201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721803000</v>
      </c>
      <c r="S8" s="7">
        <v>0</v>
      </c>
      <c r="T8" s="7">
        <v>1402635917</v>
      </c>
      <c r="U8" s="7">
        <v>0</v>
      </c>
      <c r="V8" s="7">
        <v>959832917</v>
      </c>
      <c r="W8" s="7">
        <v>442803000</v>
      </c>
      <c r="X8" s="7">
        <v>512753762</v>
      </c>
      <c r="Y8" s="7">
        <v>508406182</v>
      </c>
      <c r="Z8" s="7">
        <v>508406182</v>
      </c>
      <c r="AA8" s="7">
        <v>457497202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94927278</v>
      </c>
      <c r="W9" s="7">
        <v>127072722</v>
      </c>
      <c r="X9" s="7">
        <v>94927278</v>
      </c>
      <c r="Y9" s="7">
        <v>94926250</v>
      </c>
      <c r="Z9" s="7">
        <v>58274742</v>
      </c>
      <c r="AA9" s="7">
        <v>57870552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65000000</v>
      </c>
      <c r="S10" s="7">
        <v>0</v>
      </c>
      <c r="T10" s="7">
        <v>65000000</v>
      </c>
      <c r="U10" s="7">
        <v>0</v>
      </c>
      <c r="V10" s="7">
        <v>0</v>
      </c>
      <c r="W10" s="7">
        <v>65000000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51</v>
      </c>
      <c r="D11" s="4" t="s">
        <v>36</v>
      </c>
      <c r="E11" s="4" t="s">
        <v>43</v>
      </c>
      <c r="F11" s="4"/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52</v>
      </c>
      <c r="Q11" s="7">
        <v>813584640</v>
      </c>
      <c r="R11" s="7">
        <v>624000474</v>
      </c>
      <c r="S11" s="7">
        <v>0</v>
      </c>
      <c r="T11" s="7">
        <v>1437585114</v>
      </c>
      <c r="U11" s="7">
        <v>0</v>
      </c>
      <c r="V11" s="7">
        <v>994373330</v>
      </c>
      <c r="W11" s="7">
        <v>443211784</v>
      </c>
      <c r="X11" s="7">
        <v>950701800</v>
      </c>
      <c r="Y11" s="7">
        <v>671498371.52999997</v>
      </c>
      <c r="Z11" s="7">
        <v>671498371.52999997</v>
      </c>
      <c r="AA11" s="7">
        <v>658629126.52999997</v>
      </c>
    </row>
    <row r="12" spans="1:27" ht="45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266045210</v>
      </c>
      <c r="W12" s="7">
        <v>79643759</v>
      </c>
      <c r="X12" s="7">
        <v>243723731</v>
      </c>
      <c r="Y12" s="7">
        <v>212441595</v>
      </c>
      <c r="Z12" s="7">
        <v>207881517</v>
      </c>
      <c r="AA12" s="7">
        <v>204132428</v>
      </c>
    </row>
    <row r="13" spans="1:27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2053067118</v>
      </c>
      <c r="R13" s="7">
        <v>0</v>
      </c>
      <c r="S13" s="7">
        <v>1585108335</v>
      </c>
      <c r="T13" s="7">
        <v>467958783</v>
      </c>
      <c r="U13" s="7">
        <v>467958783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61</v>
      </c>
      <c r="Q15" s="7">
        <v>0</v>
      </c>
      <c r="R15" s="7">
        <v>44055</v>
      </c>
      <c r="S15" s="7">
        <v>0</v>
      </c>
      <c r="T15" s="7">
        <v>44055</v>
      </c>
      <c r="U15" s="7">
        <v>0</v>
      </c>
      <c r="V15" s="7">
        <v>0</v>
      </c>
      <c r="W15" s="7">
        <v>44055</v>
      </c>
      <c r="X15" s="7">
        <v>0</v>
      </c>
      <c r="Y15" s="7">
        <v>0</v>
      </c>
      <c r="Z15" s="7">
        <v>0</v>
      </c>
      <c r="AA15" s="7">
        <v>0</v>
      </c>
    </row>
    <row r="16" spans="1:27" ht="45" x14ac:dyDescent="0.25">
      <c r="A16" s="4" t="s">
        <v>33</v>
      </c>
      <c r="B16" s="5" t="s">
        <v>34</v>
      </c>
      <c r="C16" s="6" t="s">
        <v>58</v>
      </c>
      <c r="D16" s="4" t="s">
        <v>36</v>
      </c>
      <c r="E16" s="4" t="s">
        <v>46</v>
      </c>
      <c r="F16" s="4" t="s">
        <v>46</v>
      </c>
      <c r="G16" s="4" t="s">
        <v>59</v>
      </c>
      <c r="H16" s="4" t="s">
        <v>60</v>
      </c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61</v>
      </c>
      <c r="Q16" s="7">
        <v>119201876</v>
      </c>
      <c r="R16" s="7">
        <v>0</v>
      </c>
      <c r="S16" s="7">
        <v>0</v>
      </c>
      <c r="T16" s="7">
        <v>119201876</v>
      </c>
      <c r="U16" s="7">
        <v>0</v>
      </c>
      <c r="V16" s="7">
        <v>119201876</v>
      </c>
      <c r="W16" s="7">
        <v>0</v>
      </c>
      <c r="X16" s="7">
        <v>48924112</v>
      </c>
      <c r="Y16" s="7">
        <v>33328700</v>
      </c>
      <c r="Z16" s="7">
        <v>33328700</v>
      </c>
      <c r="AA16" s="7">
        <v>33328700</v>
      </c>
    </row>
    <row r="17" spans="1:27" ht="45" x14ac:dyDescent="0.25">
      <c r="A17" s="4" t="s">
        <v>33</v>
      </c>
      <c r="B17" s="5" t="s">
        <v>34</v>
      </c>
      <c r="C17" s="6" t="s">
        <v>62</v>
      </c>
      <c r="D17" s="4" t="s">
        <v>36</v>
      </c>
      <c r="E17" s="4" t="s">
        <v>46</v>
      </c>
      <c r="F17" s="4" t="s">
        <v>39</v>
      </c>
      <c r="G17" s="4"/>
      <c r="H17" s="4"/>
      <c r="I17" s="4"/>
      <c r="J17" s="4"/>
      <c r="K17" s="4"/>
      <c r="L17" s="4"/>
      <c r="M17" s="4" t="s">
        <v>53</v>
      </c>
      <c r="N17" s="4" t="s">
        <v>54</v>
      </c>
      <c r="O17" s="4" t="s">
        <v>40</v>
      </c>
      <c r="P17" s="5" t="s">
        <v>63</v>
      </c>
      <c r="Q17" s="7">
        <v>10000000</v>
      </c>
      <c r="R17" s="7">
        <v>0</v>
      </c>
      <c r="S17" s="7">
        <v>0</v>
      </c>
      <c r="T17" s="7">
        <v>10000000</v>
      </c>
      <c r="U17" s="7">
        <v>0</v>
      </c>
      <c r="V17" s="7">
        <v>0</v>
      </c>
      <c r="W17" s="7">
        <v>10000000</v>
      </c>
      <c r="X17" s="7">
        <v>0</v>
      </c>
      <c r="Y17" s="7">
        <v>0</v>
      </c>
      <c r="Z17" s="7">
        <v>0</v>
      </c>
      <c r="AA17" s="7">
        <v>0</v>
      </c>
    </row>
    <row r="18" spans="1:27" ht="45" x14ac:dyDescent="0.25">
      <c r="A18" s="4" t="s">
        <v>33</v>
      </c>
      <c r="B18" s="5" t="s">
        <v>34</v>
      </c>
      <c r="C18" s="6" t="s">
        <v>64</v>
      </c>
      <c r="D18" s="4" t="s">
        <v>36</v>
      </c>
      <c r="E18" s="4" t="s">
        <v>65</v>
      </c>
      <c r="F18" s="4" t="s">
        <v>59</v>
      </c>
      <c r="G18" s="4" t="s">
        <v>37</v>
      </c>
      <c r="H18" s="4"/>
      <c r="I18" s="4"/>
      <c r="J18" s="4"/>
      <c r="K18" s="4"/>
      <c r="L18" s="4"/>
      <c r="M18" s="4" t="s">
        <v>38</v>
      </c>
      <c r="N18" s="4" t="s">
        <v>66</v>
      </c>
      <c r="O18" s="4" t="s">
        <v>67</v>
      </c>
      <c r="P18" s="5" t="s">
        <v>68</v>
      </c>
      <c r="Q18" s="7">
        <v>18000000</v>
      </c>
      <c r="R18" s="7">
        <v>0</v>
      </c>
      <c r="S18" s="7">
        <v>0</v>
      </c>
      <c r="T18" s="7">
        <v>18000000</v>
      </c>
      <c r="U18" s="7">
        <v>0</v>
      </c>
      <c r="V18" s="7">
        <v>0</v>
      </c>
      <c r="W18" s="7">
        <v>18000000</v>
      </c>
      <c r="X18" s="7">
        <v>0</v>
      </c>
      <c r="Y18" s="7">
        <v>0</v>
      </c>
      <c r="Z18" s="7">
        <v>0</v>
      </c>
      <c r="AA18" s="7">
        <v>0</v>
      </c>
    </row>
    <row r="19" spans="1:27" ht="38.25" customHeight="1" x14ac:dyDescent="0.25">
      <c r="R19" s="42">
        <f>SUM(R5:R18)</f>
        <v>3041152864</v>
      </c>
      <c r="S19" s="42">
        <f>SUM(S5:S18)</f>
        <v>1585108335</v>
      </c>
      <c r="X19" s="43">
        <f>SUM(X5:X18)</f>
        <v>3666782896</v>
      </c>
      <c r="Y19" s="43">
        <f t="shared" ref="Y19:AA19" si="0">SUM(Y5:Y18)</f>
        <v>3306139142.5299997</v>
      </c>
      <c r="Z19" s="43">
        <f t="shared" si="0"/>
        <v>3264927556.5299997</v>
      </c>
      <c r="AA19" s="43">
        <f t="shared" si="0"/>
        <v>3182732711.5299997</v>
      </c>
    </row>
  </sheetData>
  <pageMargins left="0.7" right="0.7" top="0.75" bottom="0.75" header="0.3" footer="0.3"/>
  <pageSetup paperSize="11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9BB87-10DD-416A-8C13-6910BCF16FE3}">
  <dimension ref="A1:AA12"/>
  <sheetViews>
    <sheetView topLeftCell="C1" workbookViewId="0">
      <selection activeCell="X9" sqref="X9:AA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67.5" x14ac:dyDescent="0.25">
      <c r="A5" s="4" t="s">
        <v>33</v>
      </c>
      <c r="B5" s="5" t="s">
        <v>34</v>
      </c>
      <c r="C5" s="6" t="s">
        <v>69</v>
      </c>
      <c r="D5" s="4" t="s">
        <v>70</v>
      </c>
      <c r="E5" s="4" t="s">
        <v>71</v>
      </c>
      <c r="F5" s="4" t="s">
        <v>72</v>
      </c>
      <c r="G5" s="4" t="s">
        <v>73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74</v>
      </c>
      <c r="Q5" s="7">
        <v>402044235</v>
      </c>
      <c r="R5" s="7">
        <v>0</v>
      </c>
      <c r="S5" s="7">
        <v>0</v>
      </c>
      <c r="T5" s="7">
        <v>402044235</v>
      </c>
      <c r="U5" s="7">
        <v>0</v>
      </c>
      <c r="V5" s="7">
        <v>368968650</v>
      </c>
      <c r="W5" s="7">
        <v>33075585</v>
      </c>
      <c r="X5" s="7">
        <v>366273549</v>
      </c>
      <c r="Y5" s="7">
        <v>264527680</v>
      </c>
      <c r="Z5" s="7">
        <v>260778591</v>
      </c>
      <c r="AA5" s="7">
        <v>177465780</v>
      </c>
    </row>
    <row r="6" spans="1:27" ht="67.5" x14ac:dyDescent="0.25">
      <c r="A6" s="4" t="s">
        <v>33</v>
      </c>
      <c r="B6" s="5" t="s">
        <v>34</v>
      </c>
      <c r="C6" s="6" t="s">
        <v>69</v>
      </c>
      <c r="D6" s="4" t="s">
        <v>70</v>
      </c>
      <c r="E6" s="4" t="s">
        <v>71</v>
      </c>
      <c r="F6" s="4" t="s">
        <v>72</v>
      </c>
      <c r="G6" s="4" t="s">
        <v>73</v>
      </c>
      <c r="H6" s="4"/>
      <c r="I6" s="4"/>
      <c r="J6" s="4"/>
      <c r="K6" s="4"/>
      <c r="L6" s="4"/>
      <c r="M6" s="4" t="s">
        <v>53</v>
      </c>
      <c r="N6" s="4" t="s">
        <v>75</v>
      </c>
      <c r="O6" s="4" t="s">
        <v>40</v>
      </c>
      <c r="P6" s="5" t="s">
        <v>74</v>
      </c>
      <c r="Q6" s="7">
        <v>461882761</v>
      </c>
      <c r="R6" s="7">
        <v>0</v>
      </c>
      <c r="S6" s="7">
        <v>0</v>
      </c>
      <c r="T6" s="7">
        <v>461882761</v>
      </c>
      <c r="U6" s="7">
        <v>0</v>
      </c>
      <c r="V6" s="7">
        <v>408600053</v>
      </c>
      <c r="W6" s="7">
        <v>53282708</v>
      </c>
      <c r="X6" s="7">
        <v>373231073</v>
      </c>
      <c r="Y6" s="7">
        <v>318937232</v>
      </c>
      <c r="Z6" s="7">
        <v>318937232</v>
      </c>
      <c r="AA6" s="7">
        <v>293820720</v>
      </c>
    </row>
    <row r="7" spans="1:27" ht="45" x14ac:dyDescent="0.25">
      <c r="A7" s="4" t="s">
        <v>33</v>
      </c>
      <c r="B7" s="5" t="s">
        <v>34</v>
      </c>
      <c r="C7" s="6" t="s">
        <v>76</v>
      </c>
      <c r="D7" s="4" t="s">
        <v>70</v>
      </c>
      <c r="E7" s="4" t="s">
        <v>71</v>
      </c>
      <c r="F7" s="4" t="s">
        <v>72</v>
      </c>
      <c r="G7" s="4" t="s">
        <v>77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78</v>
      </c>
      <c r="Q7" s="7">
        <v>2296842005</v>
      </c>
      <c r="R7" s="7">
        <v>0</v>
      </c>
      <c r="S7" s="7">
        <v>0</v>
      </c>
      <c r="T7" s="7">
        <v>2296842005</v>
      </c>
      <c r="U7" s="7">
        <v>0</v>
      </c>
      <c r="V7" s="7">
        <v>2118170945</v>
      </c>
      <c r="W7" s="7">
        <v>178671060</v>
      </c>
      <c r="X7" s="7">
        <v>1910270319</v>
      </c>
      <c r="Y7" s="7">
        <v>1262625998</v>
      </c>
      <c r="Z7" s="7">
        <v>1255533159</v>
      </c>
      <c r="AA7" s="7">
        <v>1195247574</v>
      </c>
    </row>
    <row r="8" spans="1:27" ht="45" x14ac:dyDescent="0.25">
      <c r="A8" s="4" t="s">
        <v>33</v>
      </c>
      <c r="B8" s="5" t="s">
        <v>34</v>
      </c>
      <c r="C8" s="6" t="s">
        <v>76</v>
      </c>
      <c r="D8" s="4" t="s">
        <v>70</v>
      </c>
      <c r="E8" s="4" t="s">
        <v>71</v>
      </c>
      <c r="F8" s="4" t="s">
        <v>72</v>
      </c>
      <c r="G8" s="4" t="s">
        <v>77</v>
      </c>
      <c r="H8" s="4"/>
      <c r="I8" s="4"/>
      <c r="J8" s="4"/>
      <c r="K8" s="4"/>
      <c r="L8" s="4"/>
      <c r="M8" s="4" t="s">
        <v>53</v>
      </c>
      <c r="N8" s="4" t="s">
        <v>75</v>
      </c>
      <c r="O8" s="4" t="s">
        <v>40</v>
      </c>
      <c r="P8" s="5" t="s">
        <v>78</v>
      </c>
      <c r="Q8" s="7">
        <v>760000000</v>
      </c>
      <c r="R8" s="7">
        <v>0</v>
      </c>
      <c r="S8" s="7">
        <v>0</v>
      </c>
      <c r="T8" s="7">
        <v>760000000</v>
      </c>
      <c r="U8" s="7">
        <v>0</v>
      </c>
      <c r="V8" s="7">
        <v>507799560</v>
      </c>
      <c r="W8" s="7">
        <v>252200440</v>
      </c>
      <c r="X8" s="7">
        <v>371857706</v>
      </c>
      <c r="Y8" s="7">
        <v>314970939</v>
      </c>
      <c r="Z8" s="7">
        <v>314970939</v>
      </c>
      <c r="AA8" s="7">
        <v>314970939</v>
      </c>
    </row>
    <row r="9" spans="1:27" ht="21.75" customHeight="1" x14ac:dyDescent="0.25">
      <c r="A9" s="4" t="s">
        <v>1</v>
      </c>
      <c r="B9" s="5" t="s">
        <v>1</v>
      </c>
      <c r="C9" s="6" t="s">
        <v>1</v>
      </c>
      <c r="D9" s="4" t="s">
        <v>1</v>
      </c>
      <c r="E9" s="4" t="s">
        <v>1</v>
      </c>
      <c r="F9" s="4" t="s">
        <v>1</v>
      </c>
      <c r="G9" s="4" t="s">
        <v>1</v>
      </c>
      <c r="H9" s="4" t="s">
        <v>1</v>
      </c>
      <c r="I9" s="4" t="s">
        <v>1</v>
      </c>
      <c r="J9" s="4" t="s">
        <v>1</v>
      </c>
      <c r="K9" s="4" t="s">
        <v>1</v>
      </c>
      <c r="L9" s="4" t="s">
        <v>1</v>
      </c>
      <c r="M9" s="4" t="s">
        <v>1</v>
      </c>
      <c r="N9" s="4" t="s">
        <v>1</v>
      </c>
      <c r="O9" s="4" t="s">
        <v>1</v>
      </c>
      <c r="P9" s="5" t="s">
        <v>1</v>
      </c>
      <c r="Q9" s="7">
        <v>9910826266</v>
      </c>
      <c r="R9" s="7">
        <v>3041152864</v>
      </c>
      <c r="S9" s="7">
        <v>1585108335</v>
      </c>
      <c r="T9" s="7">
        <v>11366870795</v>
      </c>
      <c r="U9" s="7">
        <v>693769814</v>
      </c>
      <c r="V9" s="7">
        <v>7654896472</v>
      </c>
      <c r="W9" s="7">
        <v>3018204509</v>
      </c>
      <c r="X9" s="45">
        <f>SUM(X5:X8)</f>
        <v>3021632647</v>
      </c>
      <c r="Y9" s="45">
        <f t="shared" ref="Y9:AA9" si="0">SUM(Y5:Y8)</f>
        <v>2161061849</v>
      </c>
      <c r="Z9" s="45">
        <f t="shared" si="0"/>
        <v>2150219921</v>
      </c>
      <c r="AA9" s="45">
        <f t="shared" si="0"/>
        <v>1981505013</v>
      </c>
    </row>
    <row r="10" spans="1:27" x14ac:dyDescent="0.25">
      <c r="A10" s="4" t="s">
        <v>1</v>
      </c>
      <c r="B10" s="8" t="s">
        <v>1</v>
      </c>
      <c r="C10" s="6" t="s">
        <v>1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1</v>
      </c>
      <c r="K10" s="4" t="s">
        <v>1</v>
      </c>
      <c r="L10" s="4" t="s">
        <v>1</v>
      </c>
      <c r="M10" s="4" t="s">
        <v>1</v>
      </c>
      <c r="N10" s="4" t="s">
        <v>1</v>
      </c>
      <c r="O10" s="4" t="s">
        <v>1</v>
      </c>
      <c r="P10" s="5" t="s">
        <v>1</v>
      </c>
      <c r="Q10" s="9" t="s">
        <v>1</v>
      </c>
      <c r="R10" s="9" t="s">
        <v>1</v>
      </c>
      <c r="S10" s="9" t="s">
        <v>1</v>
      </c>
      <c r="T10" s="9" t="s">
        <v>1</v>
      </c>
      <c r="U10" s="9" t="s">
        <v>1</v>
      </c>
      <c r="V10" s="9" t="s">
        <v>1</v>
      </c>
      <c r="W10" s="9" t="s">
        <v>1</v>
      </c>
      <c r="X10" s="9"/>
      <c r="Y10" s="9"/>
      <c r="Z10" s="9"/>
      <c r="AA10" s="9"/>
    </row>
    <row r="11" spans="1:27" ht="0" hidden="1" customHeight="1" x14ac:dyDescent="0.25"/>
    <row r="12" spans="1:27" ht="33.950000000000003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3166A-1FEA-4B7B-A8FE-39F19C788A52}">
  <dimension ref="A1:AA12"/>
  <sheetViews>
    <sheetView topLeftCell="G1" workbookViewId="0">
      <selection activeCell="AA19" sqref="AA1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8" width="18.85546875" customWidth="1"/>
    <col min="19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925955725</v>
      </c>
      <c r="S5" s="7">
        <v>0</v>
      </c>
      <c r="T5" s="7">
        <v>2162320442</v>
      </c>
      <c r="U5" s="7">
        <v>0</v>
      </c>
      <c r="V5" s="7">
        <v>1254386077</v>
      </c>
      <c r="W5" s="7">
        <v>907934365</v>
      </c>
      <c r="X5" s="7">
        <v>1253431643</v>
      </c>
      <c r="Y5" s="7">
        <v>1235448997</v>
      </c>
      <c r="Z5" s="7">
        <v>1235448997</v>
      </c>
      <c r="AA5" s="7">
        <v>1233282196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408087371</v>
      </c>
      <c r="S6" s="7">
        <v>0</v>
      </c>
      <c r="T6" s="7">
        <v>771491344</v>
      </c>
      <c r="U6" s="7">
        <v>0</v>
      </c>
      <c r="V6" s="7">
        <v>418640849</v>
      </c>
      <c r="W6" s="7">
        <v>352850495</v>
      </c>
      <c r="X6" s="7">
        <v>418370846</v>
      </c>
      <c r="Y6" s="7">
        <v>418370846</v>
      </c>
      <c r="Z6" s="7">
        <v>418370846</v>
      </c>
      <c r="AA6" s="7">
        <v>406274306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74262239</v>
      </c>
      <c r="S7" s="7">
        <v>0</v>
      </c>
      <c r="T7" s="7">
        <v>198364263</v>
      </c>
      <c r="U7" s="7">
        <v>0</v>
      </c>
      <c r="V7" s="7">
        <v>143949727</v>
      </c>
      <c r="W7" s="7">
        <v>54414536</v>
      </c>
      <c r="X7" s="7">
        <v>143949724</v>
      </c>
      <c r="Y7" s="7">
        <v>131718201</v>
      </c>
      <c r="Z7" s="7">
        <v>131718201</v>
      </c>
      <c r="AA7" s="7">
        <v>131718201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721803000</v>
      </c>
      <c r="S8" s="7">
        <v>0</v>
      </c>
      <c r="T8" s="7">
        <v>1402635917</v>
      </c>
      <c r="U8" s="7">
        <v>0</v>
      </c>
      <c r="V8" s="7">
        <v>959832917</v>
      </c>
      <c r="W8" s="7">
        <v>442803000</v>
      </c>
      <c r="X8" s="7">
        <v>512753762</v>
      </c>
      <c r="Y8" s="7">
        <v>508406182</v>
      </c>
      <c r="Z8" s="7">
        <v>508406182</v>
      </c>
      <c r="AA8" s="7">
        <v>457497202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94927278</v>
      </c>
      <c r="W9" s="7">
        <v>127072722</v>
      </c>
      <c r="X9" s="7">
        <v>94927278</v>
      </c>
      <c r="Y9" s="7">
        <v>94926250</v>
      </c>
      <c r="Z9" s="7">
        <v>58274742</v>
      </c>
      <c r="AA9" s="7">
        <v>57870552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65000000</v>
      </c>
      <c r="S10" s="7">
        <v>0</v>
      </c>
      <c r="T10" s="7">
        <v>65000000</v>
      </c>
      <c r="U10" s="7">
        <v>0</v>
      </c>
      <c r="V10" s="7">
        <v>0</v>
      </c>
      <c r="W10" s="7">
        <v>65000000</v>
      </c>
      <c r="X10" s="7">
        <v>0</v>
      </c>
      <c r="Y10" s="7">
        <v>0</v>
      </c>
      <c r="Z10" s="7">
        <v>0</v>
      </c>
      <c r="AA10" s="7">
        <v>0</v>
      </c>
    </row>
    <row r="11" spans="1:27" ht="0" hidden="1" customHeight="1" x14ac:dyDescent="0.25"/>
    <row r="12" spans="1:27" ht="33.950000000000003" customHeight="1" x14ac:dyDescent="0.25">
      <c r="Q12" s="42"/>
      <c r="R12" s="43">
        <f>SUM(R5:R11)</f>
        <v>2417108335</v>
      </c>
      <c r="S12" s="43">
        <f t="shared" ref="S12:AA12" si="0">SUM(S5:S11)</f>
        <v>0</v>
      </c>
      <c r="T12" s="43">
        <f t="shared" si="0"/>
        <v>4821811966</v>
      </c>
      <c r="U12" s="43">
        <f t="shared" si="0"/>
        <v>0</v>
      </c>
      <c r="V12" s="43">
        <f t="shared" si="0"/>
        <v>2871736848</v>
      </c>
      <c r="W12" s="43">
        <f t="shared" si="0"/>
        <v>1950075118</v>
      </c>
      <c r="X12" s="43">
        <f t="shared" si="0"/>
        <v>2423433253</v>
      </c>
      <c r="Y12" s="43">
        <f t="shared" si="0"/>
        <v>2388870476</v>
      </c>
      <c r="Z12" s="43">
        <f t="shared" si="0"/>
        <v>2352218968</v>
      </c>
      <c r="AA12" s="43">
        <f t="shared" si="0"/>
        <v>2286642457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95EF9-1637-4070-821C-A70BD328E62C}">
  <dimension ref="A1:AA7"/>
  <sheetViews>
    <sheetView topLeftCell="J1" workbookViewId="0">
      <selection activeCell="Y19" sqref="Y1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18" width="18.85546875" customWidth="1"/>
    <col min="19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7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51</v>
      </c>
      <c r="D5" s="4" t="s">
        <v>36</v>
      </c>
      <c r="E5" s="4" t="s">
        <v>43</v>
      </c>
      <c r="F5" s="4"/>
      <c r="G5" s="4"/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52</v>
      </c>
      <c r="Q5" s="7">
        <v>813584640</v>
      </c>
      <c r="R5" s="7">
        <v>624000474</v>
      </c>
      <c r="S5" s="7">
        <v>0</v>
      </c>
      <c r="T5" s="7">
        <v>1437585114</v>
      </c>
      <c r="U5" s="7">
        <v>0</v>
      </c>
      <c r="V5" s="7">
        <v>994373330</v>
      </c>
      <c r="W5" s="7">
        <v>443211784</v>
      </c>
      <c r="X5" s="7">
        <v>950701800</v>
      </c>
      <c r="Y5" s="7">
        <v>671498371.52999997</v>
      </c>
      <c r="Z5" s="7">
        <v>671498371.52999997</v>
      </c>
      <c r="AA5" s="7">
        <v>658629126.52999997</v>
      </c>
    </row>
    <row r="6" spans="1:27" ht="45" x14ac:dyDescent="0.25">
      <c r="A6" s="4" t="s">
        <v>33</v>
      </c>
      <c r="B6" s="5" t="s">
        <v>34</v>
      </c>
      <c r="C6" s="6" t="s">
        <v>51</v>
      </c>
      <c r="D6" s="4" t="s">
        <v>36</v>
      </c>
      <c r="E6" s="4" t="s">
        <v>43</v>
      </c>
      <c r="F6" s="4"/>
      <c r="G6" s="4"/>
      <c r="H6" s="4"/>
      <c r="I6" s="4"/>
      <c r="J6" s="4"/>
      <c r="K6" s="4"/>
      <c r="L6" s="4"/>
      <c r="M6" s="4" t="s">
        <v>53</v>
      </c>
      <c r="N6" s="4" t="s">
        <v>54</v>
      </c>
      <c r="O6" s="4" t="s">
        <v>40</v>
      </c>
      <c r="P6" s="5" t="s">
        <v>52</v>
      </c>
      <c r="Q6" s="7">
        <v>345688969</v>
      </c>
      <c r="R6" s="7">
        <v>0</v>
      </c>
      <c r="S6" s="7">
        <v>0</v>
      </c>
      <c r="T6" s="7">
        <v>345688969</v>
      </c>
      <c r="U6" s="7">
        <v>0</v>
      </c>
      <c r="V6" s="7">
        <v>266045210</v>
      </c>
      <c r="W6" s="7">
        <v>79643759</v>
      </c>
      <c r="X6" s="7">
        <v>243723731</v>
      </c>
      <c r="Y6" s="7">
        <v>212441595</v>
      </c>
      <c r="Z6" s="7">
        <v>207881517</v>
      </c>
      <c r="AA6" s="7">
        <v>204132428</v>
      </c>
    </row>
    <row r="7" spans="1:27" ht="33.950000000000003" customHeight="1" x14ac:dyDescent="0.25">
      <c r="R7" s="43">
        <f>SUM(R5:R6)</f>
        <v>624000474</v>
      </c>
      <c r="S7" s="43">
        <f t="shared" ref="S7:AA7" si="0">SUM(S5:S6)</f>
        <v>0</v>
      </c>
      <c r="T7" s="43">
        <f t="shared" si="0"/>
        <v>1783274083</v>
      </c>
      <c r="U7" s="43">
        <f t="shared" si="0"/>
        <v>0</v>
      </c>
      <c r="V7" s="43">
        <f t="shared" si="0"/>
        <v>1260418540</v>
      </c>
      <c r="W7" s="43">
        <f t="shared" si="0"/>
        <v>522855543</v>
      </c>
      <c r="X7" s="43">
        <f t="shared" si="0"/>
        <v>1194425531</v>
      </c>
      <c r="Y7" s="43">
        <f t="shared" si="0"/>
        <v>883939966.52999997</v>
      </c>
      <c r="Z7" s="43">
        <f t="shared" si="0"/>
        <v>879379888.52999997</v>
      </c>
      <c r="AA7" s="43">
        <f t="shared" si="0"/>
        <v>862761554.52999997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55BF0-AC91-450A-ADA5-0123F4D106D9}">
  <dimension ref="A1:AB11"/>
  <sheetViews>
    <sheetView topLeftCell="M1" workbookViewId="0">
      <selection activeCell="X15" sqref="X15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19" width="18.85546875" customWidth="1"/>
    <col min="20" max="23" width="18.85546875" hidden="1" customWidth="1"/>
    <col min="24" max="25" width="18.85546875" customWidth="1"/>
    <col min="26" max="26" width="18.85546875" hidden="1" customWidth="1"/>
    <col min="27" max="27" width="18.85546875" customWidth="1"/>
    <col min="28" max="28" width="0" hidden="1" customWidth="1"/>
    <col min="29" max="29" width="6.42578125" customWidth="1"/>
  </cols>
  <sheetData>
    <row r="1" spans="1:28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8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8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8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8" ht="45" x14ac:dyDescent="0.25">
      <c r="A5" s="4" t="s">
        <v>33</v>
      </c>
      <c r="B5" s="5" t="s">
        <v>34</v>
      </c>
      <c r="C5" s="6" t="s">
        <v>55</v>
      </c>
      <c r="D5" s="4" t="s">
        <v>36</v>
      </c>
      <c r="E5" s="4" t="s">
        <v>46</v>
      </c>
      <c r="F5" s="4" t="s">
        <v>46</v>
      </c>
      <c r="G5" s="4" t="s">
        <v>37</v>
      </c>
      <c r="H5" s="4" t="s">
        <v>56</v>
      </c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57</v>
      </c>
      <c r="Q5" s="7">
        <v>2053067118</v>
      </c>
      <c r="R5" s="7">
        <v>0</v>
      </c>
      <c r="S5" s="7">
        <v>1585108335</v>
      </c>
      <c r="T5" s="7">
        <v>467958783</v>
      </c>
      <c r="U5" s="7">
        <v>467958783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</row>
    <row r="6" spans="1:28" ht="45" x14ac:dyDescent="0.25">
      <c r="A6" s="4" t="s">
        <v>33</v>
      </c>
      <c r="B6" s="5" t="s">
        <v>34</v>
      </c>
      <c r="C6" s="6" t="s">
        <v>55</v>
      </c>
      <c r="D6" s="4" t="s">
        <v>36</v>
      </c>
      <c r="E6" s="4" t="s">
        <v>46</v>
      </c>
      <c r="F6" s="4" t="s">
        <v>46</v>
      </c>
      <c r="G6" s="4" t="s">
        <v>37</v>
      </c>
      <c r="H6" s="4" t="s">
        <v>56</v>
      </c>
      <c r="I6" s="4"/>
      <c r="J6" s="4"/>
      <c r="K6" s="4"/>
      <c r="L6" s="4"/>
      <c r="M6" s="4" t="s">
        <v>53</v>
      </c>
      <c r="N6" s="4" t="s">
        <v>54</v>
      </c>
      <c r="O6" s="4" t="s">
        <v>40</v>
      </c>
      <c r="P6" s="5" t="s">
        <v>57</v>
      </c>
      <c r="Q6" s="7">
        <v>225811031</v>
      </c>
      <c r="R6" s="7">
        <v>0</v>
      </c>
      <c r="S6" s="7">
        <v>0</v>
      </c>
      <c r="T6" s="7">
        <v>225811031</v>
      </c>
      <c r="U6" s="7">
        <v>225811031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</row>
    <row r="7" spans="1:28" ht="45" x14ac:dyDescent="0.25">
      <c r="A7" s="4" t="s">
        <v>33</v>
      </c>
      <c r="B7" s="5" t="s">
        <v>34</v>
      </c>
      <c r="C7" s="6" t="s">
        <v>58</v>
      </c>
      <c r="D7" s="4" t="s">
        <v>36</v>
      </c>
      <c r="E7" s="4" t="s">
        <v>46</v>
      </c>
      <c r="F7" s="4" t="s">
        <v>46</v>
      </c>
      <c r="G7" s="4" t="s">
        <v>59</v>
      </c>
      <c r="H7" s="4" t="s">
        <v>60</v>
      </c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61</v>
      </c>
      <c r="Q7" s="7">
        <v>0</v>
      </c>
      <c r="R7" s="7">
        <v>44055</v>
      </c>
      <c r="S7" s="7">
        <v>0</v>
      </c>
      <c r="T7" s="7">
        <v>44055</v>
      </c>
      <c r="U7" s="7">
        <v>0</v>
      </c>
      <c r="V7" s="7">
        <v>0</v>
      </c>
      <c r="W7" s="7">
        <v>44055</v>
      </c>
      <c r="X7" s="7">
        <v>0</v>
      </c>
      <c r="Y7" s="7">
        <v>0</v>
      </c>
      <c r="Z7" s="7">
        <v>0</v>
      </c>
      <c r="AA7" s="7">
        <v>0</v>
      </c>
    </row>
    <row r="8" spans="1:28" ht="45" x14ac:dyDescent="0.25">
      <c r="A8" s="4" t="s">
        <v>33</v>
      </c>
      <c r="B8" s="5" t="s">
        <v>34</v>
      </c>
      <c r="C8" s="6" t="s">
        <v>58</v>
      </c>
      <c r="D8" s="4" t="s">
        <v>36</v>
      </c>
      <c r="E8" s="4" t="s">
        <v>46</v>
      </c>
      <c r="F8" s="4" t="s">
        <v>46</v>
      </c>
      <c r="G8" s="4" t="s">
        <v>59</v>
      </c>
      <c r="H8" s="4" t="s">
        <v>60</v>
      </c>
      <c r="I8" s="4"/>
      <c r="J8" s="4"/>
      <c r="K8" s="4"/>
      <c r="L8" s="4"/>
      <c r="M8" s="4" t="s">
        <v>53</v>
      </c>
      <c r="N8" s="4" t="s">
        <v>54</v>
      </c>
      <c r="O8" s="4" t="s">
        <v>40</v>
      </c>
      <c r="P8" s="5" t="s">
        <v>61</v>
      </c>
      <c r="Q8" s="7">
        <v>119201876</v>
      </c>
      <c r="R8" s="7">
        <v>0</v>
      </c>
      <c r="S8" s="7">
        <v>0</v>
      </c>
      <c r="T8" s="7">
        <v>119201876</v>
      </c>
      <c r="U8" s="7">
        <v>0</v>
      </c>
      <c r="V8" s="7">
        <v>119201876</v>
      </c>
      <c r="W8" s="7">
        <v>0</v>
      </c>
      <c r="X8" s="7">
        <v>48924112</v>
      </c>
      <c r="Y8" s="7">
        <v>33328700</v>
      </c>
      <c r="Z8" s="7">
        <v>33328700</v>
      </c>
      <c r="AA8" s="7">
        <v>33328700</v>
      </c>
    </row>
    <row r="9" spans="1:28" ht="45" x14ac:dyDescent="0.25">
      <c r="A9" s="4" t="s">
        <v>33</v>
      </c>
      <c r="B9" s="5" t="s">
        <v>34</v>
      </c>
      <c r="C9" s="6" t="s">
        <v>62</v>
      </c>
      <c r="D9" s="4" t="s">
        <v>36</v>
      </c>
      <c r="E9" s="4" t="s">
        <v>46</v>
      </c>
      <c r="F9" s="4" t="s">
        <v>39</v>
      </c>
      <c r="G9" s="4"/>
      <c r="H9" s="4"/>
      <c r="I9" s="4"/>
      <c r="J9" s="4"/>
      <c r="K9" s="4"/>
      <c r="L9" s="4"/>
      <c r="M9" s="4" t="s">
        <v>53</v>
      </c>
      <c r="N9" s="4" t="s">
        <v>54</v>
      </c>
      <c r="O9" s="4" t="s">
        <v>40</v>
      </c>
      <c r="P9" s="5" t="s">
        <v>63</v>
      </c>
      <c r="Q9" s="7">
        <v>10000000</v>
      </c>
      <c r="R9" s="7">
        <v>0</v>
      </c>
      <c r="S9" s="7">
        <v>0</v>
      </c>
      <c r="T9" s="7">
        <v>10000000</v>
      </c>
      <c r="U9" s="7">
        <v>0</v>
      </c>
      <c r="V9" s="7">
        <v>0</v>
      </c>
      <c r="W9" s="7">
        <v>10000000</v>
      </c>
      <c r="X9" s="7">
        <v>0</v>
      </c>
      <c r="Y9" s="7">
        <v>0</v>
      </c>
      <c r="Z9" s="7">
        <v>0</v>
      </c>
      <c r="AA9" s="7">
        <v>0</v>
      </c>
    </row>
    <row r="10" spans="1:28" ht="45" x14ac:dyDescent="0.25">
      <c r="A10" s="4" t="s">
        <v>33</v>
      </c>
      <c r="B10" s="5" t="s">
        <v>34</v>
      </c>
      <c r="C10" s="6" t="s">
        <v>64</v>
      </c>
      <c r="D10" s="4" t="s">
        <v>36</v>
      </c>
      <c r="E10" s="4" t="s">
        <v>65</v>
      </c>
      <c r="F10" s="4" t="s">
        <v>59</v>
      </c>
      <c r="G10" s="4" t="s">
        <v>37</v>
      </c>
      <c r="H10" s="4"/>
      <c r="I10" s="4"/>
      <c r="J10" s="4"/>
      <c r="K10" s="4"/>
      <c r="L10" s="4"/>
      <c r="M10" s="4" t="s">
        <v>38</v>
      </c>
      <c r="N10" s="4" t="s">
        <v>66</v>
      </c>
      <c r="O10" s="4" t="s">
        <v>67</v>
      </c>
      <c r="P10" s="5" t="s">
        <v>68</v>
      </c>
      <c r="Q10" s="7">
        <v>18000000</v>
      </c>
      <c r="R10" s="7">
        <v>0</v>
      </c>
      <c r="S10" s="7">
        <v>0</v>
      </c>
      <c r="T10" s="7">
        <v>18000000</v>
      </c>
      <c r="U10" s="7">
        <v>0</v>
      </c>
      <c r="V10" s="7">
        <v>0</v>
      </c>
      <c r="W10" s="7">
        <v>18000000</v>
      </c>
      <c r="X10" s="7">
        <v>0</v>
      </c>
      <c r="Y10" s="7">
        <v>0</v>
      </c>
      <c r="Z10" s="7">
        <v>0</v>
      </c>
      <c r="AA10" s="7">
        <v>0</v>
      </c>
    </row>
    <row r="11" spans="1:28" ht="26.25" customHeight="1" x14ac:dyDescent="0.25">
      <c r="R11" s="43">
        <f>SUM(R5:R10)</f>
        <v>44055</v>
      </c>
      <c r="S11" s="43">
        <f t="shared" ref="S11:AB11" si="0">SUM(S5:S10)</f>
        <v>1585108335</v>
      </c>
      <c r="T11" s="43">
        <f t="shared" si="0"/>
        <v>841015745</v>
      </c>
      <c r="U11" s="43">
        <f t="shared" si="0"/>
        <v>693769814</v>
      </c>
      <c r="V11" s="43">
        <f t="shared" si="0"/>
        <v>119201876</v>
      </c>
      <c r="W11" s="43">
        <f t="shared" si="0"/>
        <v>28044055</v>
      </c>
      <c r="X11" s="43">
        <f t="shared" si="0"/>
        <v>48924112</v>
      </c>
      <c r="Y11" s="43">
        <f t="shared" si="0"/>
        <v>33328700</v>
      </c>
      <c r="Z11" s="43">
        <f t="shared" si="0"/>
        <v>33328700</v>
      </c>
      <c r="AA11" s="43">
        <f t="shared" si="0"/>
        <v>33328700</v>
      </c>
      <c r="AB11" s="43">
        <f t="shared" si="0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BBD2-EF2F-4849-A107-5AD8C1B442F7}">
  <sheetPr filterMode="1"/>
  <dimension ref="A1:AA26"/>
  <sheetViews>
    <sheetView topLeftCell="G10" workbookViewId="0">
      <selection activeCell="X23" sqref="X2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18" width="18.85546875" customWidth="1"/>
    <col min="19" max="23" width="18.85546875" hidden="1" customWidth="1"/>
    <col min="24" max="24" width="18.85546875" customWidth="1"/>
    <col min="25" max="27" width="18.85546875" hidden="1" customWidth="1"/>
    <col min="28" max="28" width="0" hidden="1" customWidth="1"/>
    <col min="29" max="29" width="6.42578125" customWidth="1"/>
  </cols>
  <sheetData>
    <row r="1" spans="1:27" x14ac:dyDescent="0.25">
      <c r="A1" s="2" t="s">
        <v>80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4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1236364717</v>
      </c>
      <c r="R5" s="7">
        <v>925955725</v>
      </c>
      <c r="S5" s="7">
        <v>0</v>
      </c>
      <c r="T5" s="7">
        <v>2162320442</v>
      </c>
      <c r="U5" s="7">
        <v>0</v>
      </c>
      <c r="V5" s="7">
        <v>1254386077</v>
      </c>
      <c r="W5" s="7">
        <v>907934365</v>
      </c>
      <c r="X5" s="7">
        <v>1253431643</v>
      </c>
      <c r="Y5" s="7">
        <v>1235448997</v>
      </c>
      <c r="Z5" s="7">
        <v>1235448997</v>
      </c>
      <c r="AA5" s="7">
        <v>1233282196</v>
      </c>
    </row>
    <row r="6" spans="1:27" ht="4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363403973</v>
      </c>
      <c r="R6" s="7">
        <v>408087371</v>
      </c>
      <c r="S6" s="7">
        <v>0</v>
      </c>
      <c r="T6" s="7">
        <v>771491344</v>
      </c>
      <c r="U6" s="7">
        <v>0</v>
      </c>
      <c r="V6" s="7">
        <v>418640849</v>
      </c>
      <c r="W6" s="7">
        <v>352850495</v>
      </c>
      <c r="X6" s="7">
        <v>418370846</v>
      </c>
      <c r="Y6" s="7">
        <v>418370846</v>
      </c>
      <c r="Z6" s="7">
        <v>418370846</v>
      </c>
      <c r="AA6" s="7">
        <v>406274306</v>
      </c>
    </row>
    <row r="7" spans="1:27" ht="4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124102024</v>
      </c>
      <c r="R7" s="7">
        <v>74262239</v>
      </c>
      <c r="S7" s="7">
        <v>0</v>
      </c>
      <c r="T7" s="7">
        <v>198364263</v>
      </c>
      <c r="U7" s="7">
        <v>0</v>
      </c>
      <c r="V7" s="7">
        <v>143949727</v>
      </c>
      <c r="W7" s="7">
        <v>54414536</v>
      </c>
      <c r="X7" s="7">
        <v>143949724</v>
      </c>
      <c r="Y7" s="7">
        <v>131718201</v>
      </c>
      <c r="Z7" s="7">
        <v>131718201</v>
      </c>
      <c r="AA7" s="7">
        <v>131718201</v>
      </c>
    </row>
    <row r="8" spans="1:27" ht="4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43</v>
      </c>
      <c r="G8" s="4" t="s">
        <v>37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41</v>
      </c>
      <c r="Q8" s="7">
        <v>680832917</v>
      </c>
      <c r="R8" s="7">
        <v>721803000</v>
      </c>
      <c r="S8" s="7">
        <v>0</v>
      </c>
      <c r="T8" s="7">
        <v>1402635917</v>
      </c>
      <c r="U8" s="7">
        <v>0</v>
      </c>
      <c r="V8" s="7">
        <v>959832917</v>
      </c>
      <c r="W8" s="7">
        <v>442803000</v>
      </c>
      <c r="X8" s="7">
        <v>512753762</v>
      </c>
      <c r="Y8" s="7">
        <v>508406182</v>
      </c>
      <c r="Z8" s="7">
        <v>508406182</v>
      </c>
      <c r="AA8" s="7">
        <v>457497202</v>
      </c>
    </row>
    <row r="9" spans="1:27" ht="45" x14ac:dyDescent="0.25">
      <c r="A9" s="4" t="s">
        <v>33</v>
      </c>
      <c r="B9" s="5" t="s">
        <v>34</v>
      </c>
      <c r="C9" s="6" t="s">
        <v>49</v>
      </c>
      <c r="D9" s="4" t="s">
        <v>36</v>
      </c>
      <c r="E9" s="4" t="s">
        <v>37</v>
      </c>
      <c r="F9" s="4" t="s">
        <v>43</v>
      </c>
      <c r="G9" s="4" t="s">
        <v>43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44</v>
      </c>
      <c r="Q9" s="7">
        <v>0</v>
      </c>
      <c r="R9" s="7">
        <v>222000000</v>
      </c>
      <c r="S9" s="7">
        <v>0</v>
      </c>
      <c r="T9" s="7">
        <v>222000000</v>
      </c>
      <c r="U9" s="7">
        <v>0</v>
      </c>
      <c r="V9" s="7">
        <v>94927278</v>
      </c>
      <c r="W9" s="7">
        <v>127072722</v>
      </c>
      <c r="X9" s="7">
        <v>94927278</v>
      </c>
      <c r="Y9" s="7">
        <v>94926250</v>
      </c>
      <c r="Z9" s="7">
        <v>58274742</v>
      </c>
      <c r="AA9" s="7">
        <v>57870552</v>
      </c>
    </row>
    <row r="10" spans="1:27" ht="45" x14ac:dyDescent="0.25">
      <c r="A10" s="4" t="s">
        <v>33</v>
      </c>
      <c r="B10" s="5" t="s">
        <v>34</v>
      </c>
      <c r="C10" s="6" t="s">
        <v>50</v>
      </c>
      <c r="D10" s="4" t="s">
        <v>36</v>
      </c>
      <c r="E10" s="4" t="s">
        <v>37</v>
      </c>
      <c r="F10" s="4" t="s">
        <v>43</v>
      </c>
      <c r="G10" s="4" t="s">
        <v>46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47</v>
      </c>
      <c r="Q10" s="7">
        <v>0</v>
      </c>
      <c r="R10" s="7">
        <v>65000000</v>
      </c>
      <c r="S10" s="7">
        <v>0</v>
      </c>
      <c r="T10" s="7">
        <v>65000000</v>
      </c>
      <c r="U10" s="7">
        <v>0</v>
      </c>
      <c r="V10" s="7">
        <v>0</v>
      </c>
      <c r="W10" s="7">
        <v>65000000</v>
      </c>
      <c r="X10" s="7">
        <v>0</v>
      </c>
      <c r="Y10" s="7">
        <v>0</v>
      </c>
      <c r="Z10" s="7">
        <v>0</v>
      </c>
      <c r="AA10" s="7">
        <v>0</v>
      </c>
    </row>
    <row r="11" spans="1:27" ht="45" x14ac:dyDescent="0.25">
      <c r="A11" s="4" t="s">
        <v>33</v>
      </c>
      <c r="B11" s="5" t="s">
        <v>34</v>
      </c>
      <c r="C11" s="6" t="s">
        <v>51</v>
      </c>
      <c r="D11" s="4" t="s">
        <v>36</v>
      </c>
      <c r="E11" s="4" t="s">
        <v>43</v>
      </c>
      <c r="F11" s="4"/>
      <c r="G11" s="4"/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52</v>
      </c>
      <c r="Q11" s="7">
        <v>813584640</v>
      </c>
      <c r="R11" s="7">
        <v>624000474</v>
      </c>
      <c r="S11" s="7">
        <v>0</v>
      </c>
      <c r="T11" s="7">
        <v>1437585114</v>
      </c>
      <c r="U11" s="7">
        <v>0</v>
      </c>
      <c r="V11" s="7">
        <v>994373330</v>
      </c>
      <c r="W11" s="7">
        <v>443211784</v>
      </c>
      <c r="X11" s="7">
        <v>950701800</v>
      </c>
      <c r="Y11" s="7">
        <v>671498371.52999997</v>
      </c>
      <c r="Z11" s="7">
        <v>671498371.52999997</v>
      </c>
      <c r="AA11" s="7">
        <v>658629126.52999997</v>
      </c>
    </row>
    <row r="12" spans="1:27" ht="45" hidden="1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266045210</v>
      </c>
      <c r="W12" s="7">
        <v>79643759</v>
      </c>
      <c r="X12" s="7">
        <v>243723731</v>
      </c>
      <c r="Y12" s="7">
        <v>212441595</v>
      </c>
      <c r="Z12" s="7">
        <v>207881517</v>
      </c>
      <c r="AA12" s="7">
        <v>204132428</v>
      </c>
    </row>
    <row r="13" spans="1:27" ht="45" x14ac:dyDescent="0.25">
      <c r="A13" s="4" t="s">
        <v>33</v>
      </c>
      <c r="B13" s="5" t="s">
        <v>34</v>
      </c>
      <c r="C13" s="6" t="s">
        <v>55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56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2053067118</v>
      </c>
      <c r="R13" s="7">
        <v>0</v>
      </c>
      <c r="S13" s="7">
        <v>1585108335</v>
      </c>
      <c r="T13" s="7">
        <v>467958783</v>
      </c>
      <c r="U13" s="7">
        <v>467958783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 hidden="1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45" x14ac:dyDescent="0.25">
      <c r="A15" s="4" t="s">
        <v>33</v>
      </c>
      <c r="B15" s="5" t="s">
        <v>34</v>
      </c>
      <c r="C15" s="6" t="s">
        <v>58</v>
      </c>
      <c r="D15" s="4" t="s">
        <v>36</v>
      </c>
      <c r="E15" s="4" t="s">
        <v>46</v>
      </c>
      <c r="F15" s="4" t="s">
        <v>46</v>
      </c>
      <c r="G15" s="4" t="s">
        <v>59</v>
      </c>
      <c r="H15" s="4" t="s">
        <v>60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61</v>
      </c>
      <c r="Q15" s="7">
        <v>0</v>
      </c>
      <c r="R15" s="7">
        <v>44055</v>
      </c>
      <c r="S15" s="7">
        <v>0</v>
      </c>
      <c r="T15" s="7">
        <v>44055</v>
      </c>
      <c r="U15" s="7">
        <v>0</v>
      </c>
      <c r="V15" s="7">
        <v>0</v>
      </c>
      <c r="W15" s="7">
        <v>44055</v>
      </c>
      <c r="X15" s="7">
        <v>0</v>
      </c>
      <c r="Y15" s="7">
        <v>0</v>
      </c>
      <c r="Z15" s="7">
        <v>0</v>
      </c>
      <c r="AA15" s="7">
        <v>0</v>
      </c>
    </row>
    <row r="16" spans="1:27" ht="45" hidden="1" x14ac:dyDescent="0.25">
      <c r="A16" s="4" t="s">
        <v>33</v>
      </c>
      <c r="B16" s="5" t="s">
        <v>34</v>
      </c>
      <c r="C16" s="6" t="s">
        <v>58</v>
      </c>
      <c r="D16" s="4" t="s">
        <v>36</v>
      </c>
      <c r="E16" s="4" t="s">
        <v>46</v>
      </c>
      <c r="F16" s="4" t="s">
        <v>46</v>
      </c>
      <c r="G16" s="4" t="s">
        <v>59</v>
      </c>
      <c r="H16" s="4" t="s">
        <v>60</v>
      </c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61</v>
      </c>
      <c r="Q16" s="7">
        <v>119201876</v>
      </c>
      <c r="R16" s="7">
        <v>0</v>
      </c>
      <c r="S16" s="7">
        <v>0</v>
      </c>
      <c r="T16" s="7">
        <v>119201876</v>
      </c>
      <c r="U16" s="7">
        <v>0</v>
      </c>
      <c r="V16" s="7">
        <v>119201876</v>
      </c>
      <c r="W16" s="7">
        <v>0</v>
      </c>
      <c r="X16" s="7">
        <v>48924112</v>
      </c>
      <c r="Y16" s="7">
        <v>33328700</v>
      </c>
      <c r="Z16" s="7">
        <v>33328700</v>
      </c>
      <c r="AA16" s="7">
        <v>33328700</v>
      </c>
    </row>
    <row r="17" spans="1:27" ht="45" hidden="1" x14ac:dyDescent="0.25">
      <c r="A17" s="4" t="s">
        <v>33</v>
      </c>
      <c r="B17" s="5" t="s">
        <v>34</v>
      </c>
      <c r="C17" s="6" t="s">
        <v>62</v>
      </c>
      <c r="D17" s="4" t="s">
        <v>36</v>
      </c>
      <c r="E17" s="4" t="s">
        <v>46</v>
      </c>
      <c r="F17" s="4" t="s">
        <v>39</v>
      </c>
      <c r="G17" s="4"/>
      <c r="H17" s="4"/>
      <c r="I17" s="4"/>
      <c r="J17" s="4"/>
      <c r="K17" s="4"/>
      <c r="L17" s="4"/>
      <c r="M17" s="4" t="s">
        <v>53</v>
      </c>
      <c r="N17" s="4" t="s">
        <v>54</v>
      </c>
      <c r="O17" s="4" t="s">
        <v>40</v>
      </c>
      <c r="P17" s="5" t="s">
        <v>63</v>
      </c>
      <c r="Q17" s="7">
        <v>10000000</v>
      </c>
      <c r="R17" s="7">
        <v>0</v>
      </c>
      <c r="S17" s="7">
        <v>0</v>
      </c>
      <c r="T17" s="7">
        <v>10000000</v>
      </c>
      <c r="U17" s="7">
        <v>0</v>
      </c>
      <c r="V17" s="7">
        <v>0</v>
      </c>
      <c r="W17" s="7">
        <v>10000000</v>
      </c>
      <c r="X17" s="7">
        <v>0</v>
      </c>
      <c r="Y17" s="7">
        <v>0</v>
      </c>
      <c r="Z17" s="7">
        <v>0</v>
      </c>
      <c r="AA17" s="7">
        <v>0</v>
      </c>
    </row>
    <row r="18" spans="1:27" ht="45" x14ac:dyDescent="0.25">
      <c r="A18" s="4" t="s">
        <v>33</v>
      </c>
      <c r="B18" s="5" t="s">
        <v>34</v>
      </c>
      <c r="C18" s="6" t="s">
        <v>64</v>
      </c>
      <c r="D18" s="4" t="s">
        <v>36</v>
      </c>
      <c r="E18" s="4" t="s">
        <v>65</v>
      </c>
      <c r="F18" s="4" t="s">
        <v>59</v>
      </c>
      <c r="G18" s="4" t="s">
        <v>37</v>
      </c>
      <c r="H18" s="4"/>
      <c r="I18" s="4"/>
      <c r="J18" s="4"/>
      <c r="K18" s="4"/>
      <c r="L18" s="4"/>
      <c r="M18" s="4" t="s">
        <v>38</v>
      </c>
      <c r="N18" s="4" t="s">
        <v>66</v>
      </c>
      <c r="O18" s="4" t="s">
        <v>67</v>
      </c>
      <c r="P18" s="5" t="s">
        <v>68</v>
      </c>
      <c r="Q18" s="7">
        <v>18000000</v>
      </c>
      <c r="R18" s="7">
        <v>0</v>
      </c>
      <c r="S18" s="7">
        <v>0</v>
      </c>
      <c r="T18" s="7">
        <v>18000000</v>
      </c>
      <c r="U18" s="7">
        <v>0</v>
      </c>
      <c r="V18" s="7">
        <v>0</v>
      </c>
      <c r="W18" s="7">
        <v>18000000</v>
      </c>
      <c r="X18" s="7">
        <v>0</v>
      </c>
      <c r="Y18" s="7">
        <v>0</v>
      </c>
      <c r="Z18" s="7">
        <v>0</v>
      </c>
      <c r="AA18" s="7">
        <v>0</v>
      </c>
    </row>
    <row r="19" spans="1:27" ht="67.5" x14ac:dyDescent="0.25">
      <c r="A19" s="4" t="s">
        <v>33</v>
      </c>
      <c r="B19" s="5" t="s">
        <v>34</v>
      </c>
      <c r="C19" s="6" t="s">
        <v>69</v>
      </c>
      <c r="D19" s="4" t="s">
        <v>70</v>
      </c>
      <c r="E19" s="4" t="s">
        <v>71</v>
      </c>
      <c r="F19" s="4" t="s">
        <v>72</v>
      </c>
      <c r="G19" s="4" t="s">
        <v>73</v>
      </c>
      <c r="H19" s="4"/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74</v>
      </c>
      <c r="Q19" s="7">
        <v>402044235</v>
      </c>
      <c r="R19" s="7">
        <v>0</v>
      </c>
      <c r="S19" s="7">
        <v>0</v>
      </c>
      <c r="T19" s="7">
        <v>402044235</v>
      </c>
      <c r="U19" s="7">
        <v>0</v>
      </c>
      <c r="V19" s="7">
        <v>368968650</v>
      </c>
      <c r="W19" s="7">
        <v>33075585</v>
      </c>
      <c r="X19" s="7">
        <v>366273549</v>
      </c>
      <c r="Y19" s="7">
        <v>264527680</v>
      </c>
      <c r="Z19" s="7">
        <v>260778591</v>
      </c>
      <c r="AA19" s="7">
        <v>177465780</v>
      </c>
    </row>
    <row r="20" spans="1:27" ht="67.5" hidden="1" x14ac:dyDescent="0.25">
      <c r="A20" s="4" t="s">
        <v>33</v>
      </c>
      <c r="B20" s="5" t="s">
        <v>34</v>
      </c>
      <c r="C20" s="6" t="s">
        <v>69</v>
      </c>
      <c r="D20" s="4" t="s">
        <v>70</v>
      </c>
      <c r="E20" s="4" t="s">
        <v>71</v>
      </c>
      <c r="F20" s="4" t="s">
        <v>72</v>
      </c>
      <c r="G20" s="4" t="s">
        <v>73</v>
      </c>
      <c r="H20" s="4"/>
      <c r="I20" s="4"/>
      <c r="J20" s="4"/>
      <c r="K20" s="4"/>
      <c r="L20" s="4"/>
      <c r="M20" s="4" t="s">
        <v>53</v>
      </c>
      <c r="N20" s="4" t="s">
        <v>75</v>
      </c>
      <c r="O20" s="4" t="s">
        <v>40</v>
      </c>
      <c r="P20" s="5" t="s">
        <v>74</v>
      </c>
      <c r="Q20" s="7">
        <v>461882761</v>
      </c>
      <c r="R20" s="7">
        <v>0</v>
      </c>
      <c r="S20" s="7">
        <v>0</v>
      </c>
      <c r="T20" s="7">
        <v>461882761</v>
      </c>
      <c r="U20" s="7">
        <v>0</v>
      </c>
      <c r="V20" s="7">
        <v>408600053</v>
      </c>
      <c r="W20" s="7">
        <v>53282708</v>
      </c>
      <c r="X20" s="7">
        <v>373231073</v>
      </c>
      <c r="Y20" s="7">
        <v>318937232</v>
      </c>
      <c r="Z20" s="7">
        <v>318937232</v>
      </c>
      <c r="AA20" s="7">
        <v>293820720</v>
      </c>
    </row>
    <row r="21" spans="1:27" ht="45" x14ac:dyDescent="0.25">
      <c r="A21" s="4" t="s">
        <v>33</v>
      </c>
      <c r="B21" s="5" t="s">
        <v>34</v>
      </c>
      <c r="C21" s="6" t="s">
        <v>76</v>
      </c>
      <c r="D21" s="4" t="s">
        <v>70</v>
      </c>
      <c r="E21" s="4" t="s">
        <v>71</v>
      </c>
      <c r="F21" s="4" t="s">
        <v>72</v>
      </c>
      <c r="G21" s="4" t="s">
        <v>77</v>
      </c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78</v>
      </c>
      <c r="Q21" s="7">
        <v>2296842005</v>
      </c>
      <c r="R21" s="7">
        <v>0</v>
      </c>
      <c r="S21" s="7">
        <v>0</v>
      </c>
      <c r="T21" s="7">
        <v>2296842005</v>
      </c>
      <c r="U21" s="7">
        <v>0</v>
      </c>
      <c r="V21" s="7">
        <v>2118170945</v>
      </c>
      <c r="W21" s="7">
        <v>178671060</v>
      </c>
      <c r="X21" s="7">
        <v>1910270319</v>
      </c>
      <c r="Y21" s="7">
        <v>1262625998</v>
      </c>
      <c r="Z21" s="7">
        <v>1255533159</v>
      </c>
      <c r="AA21" s="7">
        <v>1195247574</v>
      </c>
    </row>
    <row r="22" spans="1:27" ht="45" hidden="1" x14ac:dyDescent="0.25">
      <c r="A22" s="4" t="s">
        <v>33</v>
      </c>
      <c r="B22" s="5" t="s">
        <v>34</v>
      </c>
      <c r="C22" s="6" t="s">
        <v>76</v>
      </c>
      <c r="D22" s="4" t="s">
        <v>70</v>
      </c>
      <c r="E22" s="4" t="s">
        <v>71</v>
      </c>
      <c r="F22" s="4" t="s">
        <v>72</v>
      </c>
      <c r="G22" s="4" t="s">
        <v>77</v>
      </c>
      <c r="H22" s="4"/>
      <c r="I22" s="4"/>
      <c r="J22" s="4"/>
      <c r="K22" s="4"/>
      <c r="L22" s="4"/>
      <c r="M22" s="4" t="s">
        <v>53</v>
      </c>
      <c r="N22" s="4" t="s">
        <v>75</v>
      </c>
      <c r="O22" s="4" t="s">
        <v>40</v>
      </c>
      <c r="P22" s="5" t="s">
        <v>78</v>
      </c>
      <c r="Q22" s="7">
        <v>760000000</v>
      </c>
      <c r="R22" s="7">
        <v>0</v>
      </c>
      <c r="S22" s="7">
        <v>0</v>
      </c>
      <c r="T22" s="7">
        <v>760000000</v>
      </c>
      <c r="U22" s="7">
        <v>0</v>
      </c>
      <c r="V22" s="7">
        <v>507799560</v>
      </c>
      <c r="W22" s="7">
        <v>252200440</v>
      </c>
      <c r="X22" s="7">
        <v>371857706</v>
      </c>
      <c r="Y22" s="7">
        <v>314970939</v>
      </c>
      <c r="Z22" s="7">
        <v>314970939</v>
      </c>
      <c r="AA22" s="7">
        <v>314970939</v>
      </c>
    </row>
    <row r="23" spans="1:27" ht="38.25" customHeight="1" x14ac:dyDescent="0.25">
      <c r="A23" s="4"/>
      <c r="B23" s="5"/>
      <c r="C23" s="6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7">
        <v>9910826266</v>
      </c>
      <c r="R23" s="44">
        <f>SUBTOTAL(9,R5:R22)</f>
        <v>3041152864</v>
      </c>
      <c r="S23" s="44">
        <f t="shared" ref="S23:AA23" si="0">SUBTOTAL(9,S5:S22)</f>
        <v>1585108335</v>
      </c>
      <c r="T23" s="7">
        <f t="shared" si="0"/>
        <v>9444286158</v>
      </c>
      <c r="U23" s="7">
        <f t="shared" si="0"/>
        <v>467958783</v>
      </c>
      <c r="V23" s="7">
        <f t="shared" si="0"/>
        <v>6353249773</v>
      </c>
      <c r="W23" s="7">
        <f t="shared" si="0"/>
        <v>2623077602</v>
      </c>
      <c r="X23" s="45">
        <f t="shared" si="0"/>
        <v>5650678921</v>
      </c>
      <c r="Y23" s="45">
        <f>SUBTOTAL(9,Y5:Y22)</f>
        <v>4587522525.5299997</v>
      </c>
      <c r="Z23" s="7">
        <f t="shared" si="0"/>
        <v>4540029089.5299997</v>
      </c>
      <c r="AA23" s="45">
        <f t="shared" si="0"/>
        <v>4317984937.5299997</v>
      </c>
    </row>
    <row r="24" spans="1:27" x14ac:dyDescent="0.25">
      <c r="A24" s="4" t="s">
        <v>1</v>
      </c>
      <c r="B24" s="8" t="s">
        <v>1</v>
      </c>
      <c r="C24" s="6" t="s">
        <v>1</v>
      </c>
      <c r="D24" s="4" t="s">
        <v>1</v>
      </c>
      <c r="E24" s="4" t="s">
        <v>1</v>
      </c>
      <c r="F24" s="4" t="s">
        <v>1</v>
      </c>
      <c r="G24" s="4" t="s">
        <v>1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1</v>
      </c>
      <c r="M24" s="4" t="s">
        <v>1</v>
      </c>
      <c r="N24" s="4" t="s">
        <v>1</v>
      </c>
      <c r="O24" s="4" t="s">
        <v>1</v>
      </c>
      <c r="P24" s="5" t="s">
        <v>1</v>
      </c>
      <c r="Q24" s="9" t="s">
        <v>1</v>
      </c>
      <c r="R24" s="9" t="s">
        <v>1</v>
      </c>
      <c r="S24" s="9" t="s">
        <v>1</v>
      </c>
      <c r="T24" s="9" t="s">
        <v>1</v>
      </c>
      <c r="U24" s="9" t="s">
        <v>1</v>
      </c>
      <c r="V24" s="9" t="s">
        <v>1</v>
      </c>
      <c r="W24" s="9" t="s">
        <v>1</v>
      </c>
      <c r="X24" s="9" t="s">
        <v>1</v>
      </c>
      <c r="Y24" s="9" t="s">
        <v>1</v>
      </c>
      <c r="Z24" s="9" t="s">
        <v>1</v>
      </c>
      <c r="AA24" s="9" t="s">
        <v>1</v>
      </c>
    </row>
    <row r="25" spans="1:27" ht="0" hidden="1" customHeight="1" x14ac:dyDescent="0.25"/>
    <row r="26" spans="1:27" ht="33.950000000000003" customHeight="1" x14ac:dyDescent="0.25"/>
  </sheetData>
  <autoFilter ref="A4:AA24" xr:uid="{A12C84FE-527B-4535-86B8-517ADC68BE44}">
    <filterColumn colId="13">
      <filters blank="1">
        <filter val="10"/>
        <filter val="11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B0008-7AE8-4ABC-A094-424657818851}">
  <sheetPr filterMode="1"/>
  <dimension ref="A1:AC26"/>
  <sheetViews>
    <sheetView topLeftCell="A7" workbookViewId="0">
      <selection activeCell="X23" sqref="X23"/>
    </sheetView>
  </sheetViews>
  <sheetFormatPr baseColWidth="10" defaultRowHeight="18.7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8.85546875" hidden="1" customWidth="1"/>
    <col min="18" max="19" width="18.85546875" customWidth="1"/>
    <col min="20" max="23" width="18.85546875" hidden="1" customWidth="1"/>
    <col min="24" max="24" width="18.85546875" customWidth="1"/>
    <col min="25" max="26" width="18.85546875" hidden="1" customWidth="1"/>
    <col min="27" max="27" width="18.85546875" customWidth="1"/>
    <col min="28" max="28" width="0" hidden="1" customWidth="1"/>
    <col min="29" max="29" width="6.42578125" style="67" customWidth="1"/>
  </cols>
  <sheetData>
    <row r="1" spans="1:29" x14ac:dyDescent="0.25">
      <c r="A1" s="2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9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9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9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9" ht="45" x14ac:dyDescent="0.25">
      <c r="A5" s="4" t="s">
        <v>33</v>
      </c>
      <c r="B5" s="5" t="s">
        <v>34</v>
      </c>
      <c r="C5" s="64" t="s">
        <v>35</v>
      </c>
      <c r="D5" s="65" t="s">
        <v>36</v>
      </c>
      <c r="E5" s="65" t="s">
        <v>37</v>
      </c>
      <c r="F5" s="65" t="s">
        <v>37</v>
      </c>
      <c r="G5" s="65" t="s">
        <v>37</v>
      </c>
      <c r="H5" s="65"/>
      <c r="I5" s="65"/>
      <c r="J5" s="65"/>
      <c r="K5" s="65"/>
      <c r="L5" s="65"/>
      <c r="M5" s="65" t="s">
        <v>38</v>
      </c>
      <c r="N5" s="65" t="s">
        <v>39</v>
      </c>
      <c r="O5" s="65" t="s">
        <v>40</v>
      </c>
      <c r="P5" s="66" t="s">
        <v>41</v>
      </c>
      <c r="Q5" s="7">
        <v>1236364717</v>
      </c>
      <c r="R5" s="46">
        <v>925955725</v>
      </c>
      <c r="S5" s="46">
        <v>0</v>
      </c>
      <c r="T5" s="7">
        <v>2162320442</v>
      </c>
      <c r="U5" s="7">
        <v>0</v>
      </c>
      <c r="V5" s="7">
        <v>1254386077</v>
      </c>
      <c r="W5" s="7">
        <v>907934365</v>
      </c>
      <c r="X5" s="46">
        <v>1253431643</v>
      </c>
      <c r="Y5" s="7">
        <v>1235448997</v>
      </c>
      <c r="Z5" s="7">
        <v>1235448997</v>
      </c>
      <c r="AA5" s="46">
        <v>1233282196</v>
      </c>
      <c r="AC5" s="74">
        <v>5</v>
      </c>
    </row>
    <row r="6" spans="1:29" ht="45" x14ac:dyDescent="0.25">
      <c r="A6" s="4" t="s">
        <v>33</v>
      </c>
      <c r="B6" s="5" t="s">
        <v>34</v>
      </c>
      <c r="C6" s="64" t="s">
        <v>42</v>
      </c>
      <c r="D6" s="65" t="s">
        <v>36</v>
      </c>
      <c r="E6" s="65" t="s">
        <v>37</v>
      </c>
      <c r="F6" s="65" t="s">
        <v>37</v>
      </c>
      <c r="G6" s="65" t="s">
        <v>43</v>
      </c>
      <c r="H6" s="65"/>
      <c r="I6" s="65"/>
      <c r="J6" s="65"/>
      <c r="K6" s="65"/>
      <c r="L6" s="65"/>
      <c r="M6" s="65" t="s">
        <v>38</v>
      </c>
      <c r="N6" s="65" t="s">
        <v>39</v>
      </c>
      <c r="O6" s="65" t="s">
        <v>40</v>
      </c>
      <c r="P6" s="66" t="s">
        <v>44</v>
      </c>
      <c r="Q6" s="7">
        <v>363403973</v>
      </c>
      <c r="R6" s="46">
        <v>408087371</v>
      </c>
      <c r="S6" s="46">
        <v>0</v>
      </c>
      <c r="T6" s="7">
        <v>771491344</v>
      </c>
      <c r="U6" s="7">
        <v>0</v>
      </c>
      <c r="V6" s="7">
        <v>418640849</v>
      </c>
      <c r="W6" s="7">
        <v>352850495</v>
      </c>
      <c r="X6" s="46">
        <v>418370846</v>
      </c>
      <c r="Y6" s="7">
        <v>418370846</v>
      </c>
      <c r="Z6" s="7">
        <v>418370846</v>
      </c>
      <c r="AA6" s="46">
        <v>406274306</v>
      </c>
      <c r="AC6" s="74"/>
    </row>
    <row r="7" spans="1:29" ht="45" x14ac:dyDescent="0.25">
      <c r="A7" s="4" t="s">
        <v>33</v>
      </c>
      <c r="B7" s="5" t="s">
        <v>34</v>
      </c>
      <c r="C7" s="64" t="s">
        <v>45</v>
      </c>
      <c r="D7" s="65" t="s">
        <v>36</v>
      </c>
      <c r="E7" s="65" t="s">
        <v>37</v>
      </c>
      <c r="F7" s="65" t="s">
        <v>37</v>
      </c>
      <c r="G7" s="65" t="s">
        <v>46</v>
      </c>
      <c r="H7" s="65"/>
      <c r="I7" s="65"/>
      <c r="J7" s="65"/>
      <c r="K7" s="65"/>
      <c r="L7" s="65"/>
      <c r="M7" s="65" t="s">
        <v>38</v>
      </c>
      <c r="N7" s="65" t="s">
        <v>39</v>
      </c>
      <c r="O7" s="65" t="s">
        <v>40</v>
      </c>
      <c r="P7" s="66" t="s">
        <v>47</v>
      </c>
      <c r="Q7" s="7">
        <v>124102024</v>
      </c>
      <c r="R7" s="46">
        <v>74262239</v>
      </c>
      <c r="S7" s="46">
        <v>0</v>
      </c>
      <c r="T7" s="7">
        <v>198364263</v>
      </c>
      <c r="U7" s="7">
        <v>0</v>
      </c>
      <c r="V7" s="7">
        <v>143949727</v>
      </c>
      <c r="W7" s="7">
        <v>54414536</v>
      </c>
      <c r="X7" s="46">
        <v>143949724</v>
      </c>
      <c r="Y7" s="7">
        <v>131718201</v>
      </c>
      <c r="Z7" s="7">
        <v>131718201</v>
      </c>
      <c r="AA7" s="46">
        <v>131718201</v>
      </c>
      <c r="AC7" s="74"/>
    </row>
    <row r="8" spans="1:29" ht="45" x14ac:dyDescent="0.25">
      <c r="A8" s="4" t="s">
        <v>33</v>
      </c>
      <c r="B8" s="5" t="s">
        <v>34</v>
      </c>
      <c r="C8" s="60" t="s">
        <v>48</v>
      </c>
      <c r="D8" s="61" t="s">
        <v>36</v>
      </c>
      <c r="E8" s="61" t="s">
        <v>37</v>
      </c>
      <c r="F8" s="61" t="s">
        <v>43</v>
      </c>
      <c r="G8" s="61" t="s">
        <v>37</v>
      </c>
      <c r="H8" s="61"/>
      <c r="I8" s="61"/>
      <c r="J8" s="61"/>
      <c r="K8" s="61"/>
      <c r="L8" s="61"/>
      <c r="M8" s="61" t="s">
        <v>38</v>
      </c>
      <c r="N8" s="61" t="s">
        <v>39</v>
      </c>
      <c r="O8" s="61" t="s">
        <v>40</v>
      </c>
      <c r="P8" s="62" t="s">
        <v>41</v>
      </c>
      <c r="Q8" s="7">
        <v>680832917</v>
      </c>
      <c r="R8" s="63">
        <v>721803000</v>
      </c>
      <c r="S8" s="63">
        <v>0</v>
      </c>
      <c r="T8" s="7">
        <v>1402635917</v>
      </c>
      <c r="U8" s="7">
        <v>0</v>
      </c>
      <c r="V8" s="7">
        <v>959832917</v>
      </c>
      <c r="W8" s="7">
        <v>442803000</v>
      </c>
      <c r="X8" s="63">
        <v>512753762</v>
      </c>
      <c r="Y8" s="7">
        <v>508406182</v>
      </c>
      <c r="Z8" s="7">
        <v>508406182</v>
      </c>
      <c r="AA8" s="63">
        <v>457497202</v>
      </c>
      <c r="AC8" s="73">
        <v>3</v>
      </c>
    </row>
    <row r="9" spans="1:29" ht="45" x14ac:dyDescent="0.25">
      <c r="A9" s="4" t="s">
        <v>33</v>
      </c>
      <c r="B9" s="5" t="s">
        <v>34</v>
      </c>
      <c r="C9" s="60" t="s">
        <v>49</v>
      </c>
      <c r="D9" s="61" t="s">
        <v>36</v>
      </c>
      <c r="E9" s="61" t="s">
        <v>37</v>
      </c>
      <c r="F9" s="61" t="s">
        <v>43</v>
      </c>
      <c r="G9" s="61" t="s">
        <v>43</v>
      </c>
      <c r="H9" s="61"/>
      <c r="I9" s="61"/>
      <c r="J9" s="61"/>
      <c r="K9" s="61"/>
      <c r="L9" s="61"/>
      <c r="M9" s="61" t="s">
        <v>38</v>
      </c>
      <c r="N9" s="61" t="s">
        <v>39</v>
      </c>
      <c r="O9" s="61" t="s">
        <v>40</v>
      </c>
      <c r="P9" s="62" t="s">
        <v>44</v>
      </c>
      <c r="Q9" s="7">
        <v>0</v>
      </c>
      <c r="R9" s="63">
        <v>222000000</v>
      </c>
      <c r="S9" s="63">
        <v>0</v>
      </c>
      <c r="T9" s="7">
        <v>222000000</v>
      </c>
      <c r="U9" s="7">
        <v>0</v>
      </c>
      <c r="V9" s="7">
        <v>94927278</v>
      </c>
      <c r="W9" s="7">
        <v>127072722</v>
      </c>
      <c r="X9" s="63">
        <v>94927278</v>
      </c>
      <c r="Y9" s="7">
        <v>94926250</v>
      </c>
      <c r="Z9" s="7">
        <v>58274742</v>
      </c>
      <c r="AA9" s="63">
        <v>57870552</v>
      </c>
      <c r="AC9" s="73"/>
    </row>
    <row r="10" spans="1:29" ht="45" x14ac:dyDescent="0.25">
      <c r="A10" s="4" t="s">
        <v>33</v>
      </c>
      <c r="B10" s="5" t="s">
        <v>34</v>
      </c>
      <c r="C10" s="60" t="s">
        <v>50</v>
      </c>
      <c r="D10" s="61" t="s">
        <v>36</v>
      </c>
      <c r="E10" s="61" t="s">
        <v>37</v>
      </c>
      <c r="F10" s="61" t="s">
        <v>43</v>
      </c>
      <c r="G10" s="61" t="s">
        <v>46</v>
      </c>
      <c r="H10" s="61"/>
      <c r="I10" s="61"/>
      <c r="J10" s="61"/>
      <c r="K10" s="61"/>
      <c r="L10" s="61"/>
      <c r="M10" s="61" t="s">
        <v>38</v>
      </c>
      <c r="N10" s="61" t="s">
        <v>39</v>
      </c>
      <c r="O10" s="61" t="s">
        <v>40</v>
      </c>
      <c r="P10" s="62" t="s">
        <v>47</v>
      </c>
      <c r="Q10" s="7">
        <v>0</v>
      </c>
      <c r="R10" s="63">
        <v>65000000</v>
      </c>
      <c r="S10" s="63">
        <v>0</v>
      </c>
      <c r="T10" s="7">
        <v>65000000</v>
      </c>
      <c r="U10" s="7">
        <v>0</v>
      </c>
      <c r="V10" s="7">
        <v>0</v>
      </c>
      <c r="W10" s="7">
        <v>65000000</v>
      </c>
      <c r="X10" s="63">
        <v>0</v>
      </c>
      <c r="Y10" s="7">
        <v>0</v>
      </c>
      <c r="Z10" s="7">
        <v>0</v>
      </c>
      <c r="AA10" s="63">
        <v>0</v>
      </c>
      <c r="AC10" s="73"/>
    </row>
    <row r="11" spans="1:29" ht="45" x14ac:dyDescent="0.25">
      <c r="A11" s="4" t="s">
        <v>33</v>
      </c>
      <c r="B11" s="5" t="s">
        <v>34</v>
      </c>
      <c r="C11" s="56" t="s">
        <v>51</v>
      </c>
      <c r="D11" s="57" t="s">
        <v>36</v>
      </c>
      <c r="E11" s="57" t="s">
        <v>43</v>
      </c>
      <c r="F11" s="57"/>
      <c r="G11" s="57"/>
      <c r="H11" s="57"/>
      <c r="I11" s="57"/>
      <c r="J11" s="57"/>
      <c r="K11" s="57"/>
      <c r="L11" s="57"/>
      <c r="M11" s="57" t="s">
        <v>38</v>
      </c>
      <c r="N11" s="57" t="s">
        <v>39</v>
      </c>
      <c r="O11" s="57" t="s">
        <v>40</v>
      </c>
      <c r="P11" s="58" t="s">
        <v>52</v>
      </c>
      <c r="Q11" s="7">
        <v>813584640</v>
      </c>
      <c r="R11" s="59">
        <v>624000474</v>
      </c>
      <c r="S11" s="59">
        <v>0</v>
      </c>
      <c r="T11" s="7">
        <v>1437585114</v>
      </c>
      <c r="U11" s="7">
        <v>0</v>
      </c>
      <c r="V11" s="7">
        <v>994373330</v>
      </c>
      <c r="W11" s="7">
        <v>443211784</v>
      </c>
      <c r="X11" s="59">
        <v>950701800</v>
      </c>
      <c r="Y11" s="7">
        <v>671498371.52999997</v>
      </c>
      <c r="Z11" s="7">
        <v>671498371.52999997</v>
      </c>
      <c r="AA11" s="59">
        <v>658629126.52999997</v>
      </c>
      <c r="AC11" s="68">
        <v>11</v>
      </c>
    </row>
    <row r="12" spans="1:29" ht="45" hidden="1" x14ac:dyDescent="0.25">
      <c r="A12" s="4" t="s">
        <v>33</v>
      </c>
      <c r="B12" s="5" t="s">
        <v>34</v>
      </c>
      <c r="C12" s="6" t="s">
        <v>51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53</v>
      </c>
      <c r="N12" s="4" t="s">
        <v>54</v>
      </c>
      <c r="O12" s="4" t="s">
        <v>40</v>
      </c>
      <c r="P12" s="5" t="s">
        <v>52</v>
      </c>
      <c r="Q12" s="7">
        <v>345688969</v>
      </c>
      <c r="R12" s="7">
        <v>0</v>
      </c>
      <c r="S12" s="7">
        <v>0</v>
      </c>
      <c r="T12" s="7">
        <v>345688969</v>
      </c>
      <c r="U12" s="7">
        <v>0</v>
      </c>
      <c r="V12" s="7">
        <v>266045210</v>
      </c>
      <c r="W12" s="7">
        <v>79643759</v>
      </c>
      <c r="X12" s="7">
        <v>243723731</v>
      </c>
      <c r="Y12" s="7">
        <v>212441595</v>
      </c>
      <c r="Z12" s="7">
        <v>207881517</v>
      </c>
      <c r="AA12" s="7">
        <v>204132428</v>
      </c>
      <c r="AC12"/>
    </row>
    <row r="13" spans="1:29" ht="45" x14ac:dyDescent="0.25">
      <c r="A13" s="4" t="s">
        <v>33</v>
      </c>
      <c r="B13" s="5" t="s">
        <v>34</v>
      </c>
      <c r="C13" s="52" t="s">
        <v>55</v>
      </c>
      <c r="D13" s="53" t="s">
        <v>36</v>
      </c>
      <c r="E13" s="53" t="s">
        <v>46</v>
      </c>
      <c r="F13" s="53" t="s">
        <v>46</v>
      </c>
      <c r="G13" s="53" t="s">
        <v>37</v>
      </c>
      <c r="H13" s="53" t="s">
        <v>56</v>
      </c>
      <c r="I13" s="53"/>
      <c r="J13" s="53"/>
      <c r="K13" s="53"/>
      <c r="L13" s="53"/>
      <c r="M13" s="53" t="s">
        <v>38</v>
      </c>
      <c r="N13" s="53" t="s">
        <v>39</v>
      </c>
      <c r="O13" s="53" t="s">
        <v>40</v>
      </c>
      <c r="P13" s="54" t="s">
        <v>57</v>
      </c>
      <c r="Q13" s="7">
        <v>2053067118</v>
      </c>
      <c r="R13" s="55">
        <v>0</v>
      </c>
      <c r="S13" s="55">
        <v>1585108335</v>
      </c>
      <c r="T13" s="7">
        <v>467958783</v>
      </c>
      <c r="U13" s="7">
        <v>467958783</v>
      </c>
      <c r="V13" s="7">
        <v>0</v>
      </c>
      <c r="W13" s="7">
        <v>0</v>
      </c>
      <c r="X13" s="55">
        <v>0</v>
      </c>
      <c r="Y13" s="7">
        <v>0</v>
      </c>
      <c r="Z13" s="7">
        <v>0</v>
      </c>
      <c r="AA13" s="55">
        <v>0</v>
      </c>
      <c r="AC13" s="71">
        <v>24</v>
      </c>
    </row>
    <row r="14" spans="1:29" ht="45" hidden="1" customHeight="1" x14ac:dyDescent="0.25">
      <c r="A14" s="4" t="s">
        <v>33</v>
      </c>
      <c r="B14" s="5" t="s">
        <v>34</v>
      </c>
      <c r="C14" s="6" t="s">
        <v>55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56</v>
      </c>
      <c r="I14" s="4"/>
      <c r="J14" s="4"/>
      <c r="K14" s="4"/>
      <c r="L14" s="4"/>
      <c r="M14" s="4" t="s">
        <v>53</v>
      </c>
      <c r="N14" s="4" t="s">
        <v>54</v>
      </c>
      <c r="O14" s="4" t="s">
        <v>40</v>
      </c>
      <c r="P14" s="5" t="s">
        <v>57</v>
      </c>
      <c r="Q14" s="7">
        <v>225811031</v>
      </c>
      <c r="R14" s="7">
        <v>0</v>
      </c>
      <c r="S14" s="7">
        <v>0</v>
      </c>
      <c r="T14" s="7">
        <v>225811031</v>
      </c>
      <c r="U14" s="7">
        <v>225811031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C14" s="72"/>
    </row>
    <row r="15" spans="1:29" ht="45" x14ac:dyDescent="0.25">
      <c r="A15" s="4" t="s">
        <v>33</v>
      </c>
      <c r="B15" s="5" t="s">
        <v>34</v>
      </c>
      <c r="C15" s="52" t="s">
        <v>58</v>
      </c>
      <c r="D15" s="53" t="s">
        <v>36</v>
      </c>
      <c r="E15" s="53" t="s">
        <v>46</v>
      </c>
      <c r="F15" s="53" t="s">
        <v>46</v>
      </c>
      <c r="G15" s="53" t="s">
        <v>59</v>
      </c>
      <c r="H15" s="53" t="s">
        <v>60</v>
      </c>
      <c r="I15" s="53"/>
      <c r="J15" s="53"/>
      <c r="K15" s="53"/>
      <c r="L15" s="53"/>
      <c r="M15" s="53" t="s">
        <v>38</v>
      </c>
      <c r="N15" s="53" t="s">
        <v>39</v>
      </c>
      <c r="O15" s="53" t="s">
        <v>40</v>
      </c>
      <c r="P15" s="54" t="s">
        <v>61</v>
      </c>
      <c r="Q15" s="7">
        <v>0</v>
      </c>
      <c r="R15" s="55">
        <v>44055</v>
      </c>
      <c r="S15" s="55">
        <v>0</v>
      </c>
      <c r="T15" s="7">
        <v>44055</v>
      </c>
      <c r="U15" s="7">
        <v>0</v>
      </c>
      <c r="V15" s="7">
        <v>0</v>
      </c>
      <c r="W15" s="7">
        <v>44055</v>
      </c>
      <c r="X15" s="55">
        <v>0</v>
      </c>
      <c r="Y15" s="7">
        <v>0</v>
      </c>
      <c r="Z15" s="7">
        <v>0</v>
      </c>
      <c r="AA15" s="55">
        <v>0</v>
      </c>
      <c r="AC15" s="71"/>
    </row>
    <row r="16" spans="1:29" ht="45" hidden="1" customHeight="1" x14ac:dyDescent="0.25">
      <c r="A16" s="4" t="s">
        <v>33</v>
      </c>
      <c r="B16" s="5" t="s">
        <v>34</v>
      </c>
      <c r="C16" s="6" t="s">
        <v>58</v>
      </c>
      <c r="D16" s="4" t="s">
        <v>36</v>
      </c>
      <c r="E16" s="4" t="s">
        <v>46</v>
      </c>
      <c r="F16" s="4" t="s">
        <v>46</v>
      </c>
      <c r="G16" s="4" t="s">
        <v>59</v>
      </c>
      <c r="H16" s="4" t="s">
        <v>60</v>
      </c>
      <c r="I16" s="4"/>
      <c r="J16" s="4"/>
      <c r="K16" s="4"/>
      <c r="L16" s="4"/>
      <c r="M16" s="4" t="s">
        <v>53</v>
      </c>
      <c r="N16" s="4" t="s">
        <v>54</v>
      </c>
      <c r="O16" s="4" t="s">
        <v>40</v>
      </c>
      <c r="P16" s="5" t="s">
        <v>61</v>
      </c>
      <c r="Q16" s="7">
        <v>119201876</v>
      </c>
      <c r="R16" s="7">
        <v>0</v>
      </c>
      <c r="S16" s="7">
        <v>0</v>
      </c>
      <c r="T16" s="7">
        <v>119201876</v>
      </c>
      <c r="U16" s="7">
        <v>0</v>
      </c>
      <c r="V16" s="7">
        <v>119201876</v>
      </c>
      <c r="W16" s="7">
        <v>0</v>
      </c>
      <c r="X16" s="7">
        <v>48924112</v>
      </c>
      <c r="Y16" s="7">
        <v>33328700</v>
      </c>
      <c r="Z16" s="7">
        <v>33328700</v>
      </c>
      <c r="AA16" s="7">
        <v>33328700</v>
      </c>
      <c r="AC16" s="72"/>
    </row>
    <row r="17" spans="1:29" ht="45" hidden="1" customHeight="1" x14ac:dyDescent="0.25">
      <c r="A17" s="4" t="s">
        <v>33</v>
      </c>
      <c r="B17" s="5" t="s">
        <v>34</v>
      </c>
      <c r="C17" s="6" t="s">
        <v>62</v>
      </c>
      <c r="D17" s="4" t="s">
        <v>36</v>
      </c>
      <c r="E17" s="4" t="s">
        <v>46</v>
      </c>
      <c r="F17" s="4" t="s">
        <v>39</v>
      </c>
      <c r="G17" s="4"/>
      <c r="H17" s="4"/>
      <c r="I17" s="4"/>
      <c r="J17" s="4"/>
      <c r="K17" s="4"/>
      <c r="L17" s="4"/>
      <c r="M17" s="4" t="s">
        <v>53</v>
      </c>
      <c r="N17" s="4" t="s">
        <v>54</v>
      </c>
      <c r="O17" s="4" t="s">
        <v>40</v>
      </c>
      <c r="P17" s="5" t="s">
        <v>63</v>
      </c>
      <c r="Q17" s="7">
        <v>10000000</v>
      </c>
      <c r="R17" s="7">
        <v>0</v>
      </c>
      <c r="S17" s="7">
        <v>0</v>
      </c>
      <c r="T17" s="7">
        <v>10000000</v>
      </c>
      <c r="U17" s="7">
        <v>0</v>
      </c>
      <c r="V17" s="7">
        <v>0</v>
      </c>
      <c r="W17" s="7">
        <v>10000000</v>
      </c>
      <c r="X17" s="7">
        <v>0</v>
      </c>
      <c r="Y17" s="7">
        <v>0</v>
      </c>
      <c r="Z17" s="7">
        <v>0</v>
      </c>
      <c r="AA17" s="7">
        <v>0</v>
      </c>
      <c r="AC17" s="72"/>
    </row>
    <row r="18" spans="1:29" ht="45" x14ac:dyDescent="0.25">
      <c r="A18" s="4" t="s">
        <v>33</v>
      </c>
      <c r="B18" s="5" t="s">
        <v>34</v>
      </c>
      <c r="C18" s="52" t="s">
        <v>64</v>
      </c>
      <c r="D18" s="53" t="s">
        <v>36</v>
      </c>
      <c r="E18" s="53" t="s">
        <v>65</v>
      </c>
      <c r="F18" s="53" t="s">
        <v>59</v>
      </c>
      <c r="G18" s="53" t="s">
        <v>37</v>
      </c>
      <c r="H18" s="53"/>
      <c r="I18" s="53"/>
      <c r="J18" s="53"/>
      <c r="K18" s="53"/>
      <c r="L18" s="53"/>
      <c r="M18" s="53" t="s">
        <v>38</v>
      </c>
      <c r="N18" s="53" t="s">
        <v>66</v>
      </c>
      <c r="O18" s="53" t="s">
        <v>67</v>
      </c>
      <c r="P18" s="54" t="s">
        <v>68</v>
      </c>
      <c r="Q18" s="7">
        <v>18000000</v>
      </c>
      <c r="R18" s="55">
        <v>0</v>
      </c>
      <c r="S18" s="55">
        <v>0</v>
      </c>
      <c r="T18" s="7">
        <v>18000000</v>
      </c>
      <c r="U18" s="7">
        <v>0</v>
      </c>
      <c r="V18" s="7">
        <v>0</v>
      </c>
      <c r="W18" s="7">
        <v>18000000</v>
      </c>
      <c r="X18" s="55">
        <v>0</v>
      </c>
      <c r="Y18" s="7">
        <v>0</v>
      </c>
      <c r="Z18" s="7">
        <v>0</v>
      </c>
      <c r="AA18" s="55">
        <v>0</v>
      </c>
      <c r="AC18" s="71"/>
    </row>
    <row r="19" spans="1:29" ht="67.5" x14ac:dyDescent="0.25">
      <c r="A19" s="4" t="s">
        <v>33</v>
      </c>
      <c r="B19" s="5" t="s">
        <v>34</v>
      </c>
      <c r="C19" s="48" t="s">
        <v>69</v>
      </c>
      <c r="D19" s="49" t="s">
        <v>70</v>
      </c>
      <c r="E19" s="49" t="s">
        <v>71</v>
      </c>
      <c r="F19" s="49" t="s">
        <v>72</v>
      </c>
      <c r="G19" s="49" t="s">
        <v>73</v>
      </c>
      <c r="H19" s="49"/>
      <c r="I19" s="49"/>
      <c r="J19" s="49"/>
      <c r="K19" s="49"/>
      <c r="L19" s="49"/>
      <c r="M19" s="49" t="s">
        <v>38</v>
      </c>
      <c r="N19" s="49" t="s">
        <v>39</v>
      </c>
      <c r="O19" s="49" t="s">
        <v>40</v>
      </c>
      <c r="P19" s="50" t="s">
        <v>74</v>
      </c>
      <c r="Q19" s="7">
        <v>402044235</v>
      </c>
      <c r="R19" s="51">
        <v>0</v>
      </c>
      <c r="S19" s="51">
        <v>0</v>
      </c>
      <c r="T19" s="7">
        <v>402044235</v>
      </c>
      <c r="U19" s="7">
        <v>0</v>
      </c>
      <c r="V19" s="7">
        <v>368968650</v>
      </c>
      <c r="W19" s="7">
        <v>33075585</v>
      </c>
      <c r="X19" s="51">
        <v>366273549</v>
      </c>
      <c r="Y19" s="7">
        <v>264527680</v>
      </c>
      <c r="Z19" s="7">
        <v>260778591</v>
      </c>
      <c r="AA19" s="51">
        <v>177465780</v>
      </c>
      <c r="AC19" s="69">
        <v>40</v>
      </c>
    </row>
    <row r="20" spans="1:29" ht="67.5" hidden="1" customHeight="1" x14ac:dyDescent="0.25">
      <c r="A20" s="4" t="s">
        <v>33</v>
      </c>
      <c r="B20" s="5" t="s">
        <v>34</v>
      </c>
      <c r="C20" s="6" t="s">
        <v>69</v>
      </c>
      <c r="D20" s="4" t="s">
        <v>70</v>
      </c>
      <c r="E20" s="4" t="s">
        <v>71</v>
      </c>
      <c r="F20" s="4" t="s">
        <v>72</v>
      </c>
      <c r="G20" s="4" t="s">
        <v>73</v>
      </c>
      <c r="H20" s="4"/>
      <c r="I20" s="4"/>
      <c r="J20" s="4"/>
      <c r="K20" s="4"/>
      <c r="L20" s="4"/>
      <c r="M20" s="4" t="s">
        <v>53</v>
      </c>
      <c r="N20" s="4" t="s">
        <v>75</v>
      </c>
      <c r="O20" s="4" t="s">
        <v>40</v>
      </c>
      <c r="P20" s="5" t="s">
        <v>74</v>
      </c>
      <c r="Q20" s="7">
        <v>461882761</v>
      </c>
      <c r="R20" s="7">
        <v>0</v>
      </c>
      <c r="S20" s="7">
        <v>0</v>
      </c>
      <c r="T20" s="7">
        <v>461882761</v>
      </c>
      <c r="U20" s="7">
        <v>0</v>
      </c>
      <c r="V20" s="7">
        <v>408600053</v>
      </c>
      <c r="W20" s="7">
        <v>53282708</v>
      </c>
      <c r="X20" s="7">
        <v>373231073</v>
      </c>
      <c r="Y20" s="7">
        <v>318937232</v>
      </c>
      <c r="Z20" s="7">
        <v>318937232</v>
      </c>
      <c r="AA20" s="7">
        <v>293820720</v>
      </c>
      <c r="AC20" s="70"/>
    </row>
    <row r="21" spans="1:29" ht="45" x14ac:dyDescent="0.25">
      <c r="A21" s="4" t="s">
        <v>33</v>
      </c>
      <c r="B21" s="5" t="s">
        <v>34</v>
      </c>
      <c r="C21" s="48" t="s">
        <v>76</v>
      </c>
      <c r="D21" s="49" t="s">
        <v>70</v>
      </c>
      <c r="E21" s="49" t="s">
        <v>71</v>
      </c>
      <c r="F21" s="49" t="s">
        <v>72</v>
      </c>
      <c r="G21" s="49" t="s">
        <v>77</v>
      </c>
      <c r="H21" s="49"/>
      <c r="I21" s="49"/>
      <c r="J21" s="49"/>
      <c r="K21" s="49"/>
      <c r="L21" s="49"/>
      <c r="M21" s="49" t="s">
        <v>38</v>
      </c>
      <c r="N21" s="49" t="s">
        <v>39</v>
      </c>
      <c r="O21" s="49" t="s">
        <v>40</v>
      </c>
      <c r="P21" s="50" t="s">
        <v>78</v>
      </c>
      <c r="Q21" s="7">
        <v>2296842005</v>
      </c>
      <c r="R21" s="51">
        <v>0</v>
      </c>
      <c r="S21" s="51">
        <v>0</v>
      </c>
      <c r="T21" s="7">
        <v>2296842005</v>
      </c>
      <c r="U21" s="7">
        <v>0</v>
      </c>
      <c r="V21" s="7">
        <v>2118170945</v>
      </c>
      <c r="W21" s="7">
        <v>178671060</v>
      </c>
      <c r="X21" s="51">
        <v>1910270319</v>
      </c>
      <c r="Y21" s="7">
        <v>1262625998</v>
      </c>
      <c r="Z21" s="7">
        <v>1255533159</v>
      </c>
      <c r="AA21" s="51">
        <v>1195247574</v>
      </c>
      <c r="AC21" s="69"/>
    </row>
    <row r="22" spans="1:29" ht="45" hidden="1" x14ac:dyDescent="0.25">
      <c r="A22" s="4" t="s">
        <v>33</v>
      </c>
      <c r="B22" s="5" t="s">
        <v>34</v>
      </c>
      <c r="C22" s="6" t="s">
        <v>76</v>
      </c>
      <c r="D22" s="4" t="s">
        <v>70</v>
      </c>
      <c r="E22" s="4" t="s">
        <v>71</v>
      </c>
      <c r="F22" s="4" t="s">
        <v>72</v>
      </c>
      <c r="G22" s="4" t="s">
        <v>77</v>
      </c>
      <c r="H22" s="4"/>
      <c r="I22" s="4"/>
      <c r="J22" s="4"/>
      <c r="K22" s="4"/>
      <c r="L22" s="4"/>
      <c r="M22" s="4" t="s">
        <v>53</v>
      </c>
      <c r="N22" s="4" t="s">
        <v>75</v>
      </c>
      <c r="O22" s="4" t="s">
        <v>40</v>
      </c>
      <c r="P22" s="5" t="s">
        <v>78</v>
      </c>
      <c r="Q22" s="7">
        <v>760000000</v>
      </c>
      <c r="R22" s="7">
        <v>0</v>
      </c>
      <c r="S22" s="7">
        <v>0</v>
      </c>
      <c r="T22" s="7">
        <v>760000000</v>
      </c>
      <c r="U22" s="7">
        <v>0</v>
      </c>
      <c r="V22" s="7">
        <v>507799560</v>
      </c>
      <c r="W22" s="7">
        <v>252200440</v>
      </c>
      <c r="X22" s="7">
        <v>371857706</v>
      </c>
      <c r="Y22" s="7">
        <v>314970939</v>
      </c>
      <c r="Z22" s="7">
        <v>314970939</v>
      </c>
      <c r="AA22" s="7">
        <v>314970939</v>
      </c>
      <c r="AC22"/>
    </row>
    <row r="23" spans="1:29" x14ac:dyDescent="0.25">
      <c r="A23" s="4" t="s">
        <v>1</v>
      </c>
      <c r="B23" s="5" t="s">
        <v>1</v>
      </c>
      <c r="C23" s="6" t="s">
        <v>1</v>
      </c>
      <c r="D23" s="4" t="s">
        <v>1</v>
      </c>
      <c r="E23" s="4" t="s">
        <v>1</v>
      </c>
      <c r="F23" s="4" t="s">
        <v>1</v>
      </c>
      <c r="G23" s="4" t="s">
        <v>1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1</v>
      </c>
      <c r="M23" s="4" t="s">
        <v>1</v>
      </c>
      <c r="N23" s="4" t="s">
        <v>1</v>
      </c>
      <c r="O23" s="4" t="s">
        <v>1</v>
      </c>
      <c r="P23" s="5" t="s">
        <v>1</v>
      </c>
      <c r="Q23" s="7">
        <v>9910826266</v>
      </c>
      <c r="R23" s="45">
        <f>SUBTOTAL(9,R5:R22)</f>
        <v>3041152864</v>
      </c>
      <c r="S23" s="45">
        <f t="shared" ref="S23:AA23" si="0">SUBTOTAL(9,S5:S22)</f>
        <v>1585108335</v>
      </c>
      <c r="T23" s="7">
        <f t="shared" si="0"/>
        <v>9444286158</v>
      </c>
      <c r="U23" s="7">
        <f t="shared" si="0"/>
        <v>467958783</v>
      </c>
      <c r="V23" s="7">
        <f t="shared" si="0"/>
        <v>6353249773</v>
      </c>
      <c r="W23" s="7">
        <f t="shared" si="0"/>
        <v>2623077602</v>
      </c>
      <c r="X23" s="45">
        <f t="shared" si="0"/>
        <v>5650678921</v>
      </c>
      <c r="Y23" s="7">
        <f t="shared" si="0"/>
        <v>4587522525.5299997</v>
      </c>
      <c r="Z23" s="7">
        <f t="shared" si="0"/>
        <v>4540029089.5299997</v>
      </c>
      <c r="AA23" s="45">
        <f t="shared" si="0"/>
        <v>4317984937.5299997</v>
      </c>
    </row>
    <row r="24" spans="1:29" x14ac:dyDescent="0.25">
      <c r="A24" s="4" t="s">
        <v>1</v>
      </c>
      <c r="B24" s="8" t="s">
        <v>1</v>
      </c>
      <c r="C24" s="6" t="s">
        <v>1</v>
      </c>
      <c r="D24" s="4" t="s">
        <v>1</v>
      </c>
      <c r="E24" s="4" t="s">
        <v>1</v>
      </c>
      <c r="F24" s="4" t="s">
        <v>1</v>
      </c>
      <c r="G24" s="4" t="s">
        <v>1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1</v>
      </c>
      <c r="M24" s="4" t="s">
        <v>1</v>
      </c>
      <c r="N24" s="4" t="s">
        <v>1</v>
      </c>
      <c r="O24" s="4" t="s">
        <v>1</v>
      </c>
      <c r="P24" s="5" t="s">
        <v>1</v>
      </c>
      <c r="Q24" s="9" t="s">
        <v>1</v>
      </c>
      <c r="R24" s="9" t="s">
        <v>1</v>
      </c>
      <c r="S24" s="9" t="s">
        <v>1</v>
      </c>
      <c r="T24" s="9" t="s">
        <v>1</v>
      </c>
      <c r="U24" s="9" t="s">
        <v>1</v>
      </c>
      <c r="V24" s="9" t="s">
        <v>1</v>
      </c>
      <c r="W24" s="9" t="s">
        <v>1</v>
      </c>
      <c r="X24" s="9" t="s">
        <v>1</v>
      </c>
      <c r="Y24" s="9" t="s">
        <v>1</v>
      </c>
      <c r="Z24" s="9" t="s">
        <v>1</v>
      </c>
      <c r="AA24" s="9" t="s">
        <v>1</v>
      </c>
    </row>
    <row r="25" spans="1:29" ht="0" hidden="1" customHeight="1" x14ac:dyDescent="0.25">
      <c r="AC25"/>
    </row>
    <row r="26" spans="1:29" ht="33.950000000000003" customHeight="1" x14ac:dyDescent="0.25"/>
  </sheetData>
  <autoFilter ref="A4:AA24" xr:uid="{D1406684-DA33-449D-AED3-20BE82EC7295}">
    <filterColumn colId="13">
      <filters blank="1">
        <filter val="10"/>
        <filter val="11"/>
      </filters>
    </filterColumn>
  </autoFilter>
  <mergeCells count="4">
    <mergeCell ref="AC19:AC21"/>
    <mergeCell ref="AC13:AC18"/>
    <mergeCell ref="AC8:AC10"/>
    <mergeCell ref="AC5:A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FB94F-1D0B-4079-BC8E-6B21597F3C8C}">
  <sheetPr>
    <pageSetUpPr fitToPage="1"/>
  </sheetPr>
  <dimension ref="B3:I32"/>
  <sheetViews>
    <sheetView tabSelected="1" workbookViewId="0">
      <selection activeCell="I16" sqref="I16"/>
    </sheetView>
  </sheetViews>
  <sheetFormatPr baseColWidth="10" defaultRowHeight="15" x14ac:dyDescent="0.25"/>
  <cols>
    <col min="1" max="1" width="11.42578125" style="10"/>
    <col min="2" max="2" width="12.85546875" style="10" customWidth="1"/>
    <col min="3" max="3" width="17.140625" style="10" customWidth="1"/>
    <col min="4" max="4" width="13.28515625" style="10" customWidth="1"/>
    <col min="5" max="5" width="16.85546875" style="10" bestFit="1" customWidth="1"/>
    <col min="6" max="9" width="13.42578125" style="10" customWidth="1"/>
    <col min="10" max="16384" width="11.42578125" style="10"/>
  </cols>
  <sheetData>
    <row r="3" spans="2:9" ht="28.5" x14ac:dyDescent="0.45">
      <c r="B3" s="75" t="s">
        <v>98</v>
      </c>
      <c r="C3" s="75"/>
      <c r="D3" s="75"/>
      <c r="E3" s="75"/>
      <c r="F3" s="75"/>
      <c r="G3" s="75"/>
      <c r="H3" s="75"/>
      <c r="I3" s="75"/>
    </row>
    <row r="4" spans="2:9" ht="15.75" thickBot="1" x14ac:dyDescent="0.3"/>
    <row r="5" spans="2:9" ht="22.5" x14ac:dyDescent="0.25">
      <c r="B5" s="11" t="s">
        <v>9</v>
      </c>
      <c r="C5" s="12" t="s">
        <v>81</v>
      </c>
      <c r="D5" s="13" t="s">
        <v>82</v>
      </c>
      <c r="E5" s="14" t="s">
        <v>83</v>
      </c>
      <c r="F5" s="12" t="s">
        <v>84</v>
      </c>
      <c r="G5" s="15" t="s">
        <v>29</v>
      </c>
      <c r="H5" s="15" t="s">
        <v>30</v>
      </c>
      <c r="I5" s="15" t="s">
        <v>85</v>
      </c>
    </row>
    <row r="6" spans="2:9" ht="24" x14ac:dyDescent="0.25">
      <c r="B6" s="16" t="s">
        <v>86</v>
      </c>
      <c r="C6" s="17">
        <v>5990057265</v>
      </c>
      <c r="D6" s="17">
        <f>FUNCIONAMIENTO!R19</f>
        <v>3041152864</v>
      </c>
      <c r="E6" s="17">
        <f>FUNCIONAMIENTO!S19</f>
        <v>1585108335</v>
      </c>
      <c r="F6" s="18">
        <f>C6+D6-E6</f>
        <v>7446101794</v>
      </c>
      <c r="G6" s="17">
        <f>FUNCIONAMIENTO!X19</f>
        <v>3666782896</v>
      </c>
      <c r="H6" s="17">
        <f>FUNCIONAMIENTO!Y19</f>
        <v>3306139142.5299997</v>
      </c>
      <c r="I6" s="17">
        <f>FUNCIONAMIENTO!AA19</f>
        <v>3182732711.5299997</v>
      </c>
    </row>
    <row r="7" spans="2:9" ht="15.75" thickBot="1" x14ac:dyDescent="0.3">
      <c r="B7" s="19" t="s">
        <v>87</v>
      </c>
      <c r="C7" s="20">
        <v>3920769001</v>
      </c>
      <c r="D7" s="20">
        <v>0</v>
      </c>
      <c r="E7" s="20"/>
      <c r="F7" s="18">
        <f>C7+D7-E7</f>
        <v>3920769001</v>
      </c>
      <c r="G7" s="20">
        <f>INVERSIONES!X9</f>
        <v>3021632647</v>
      </c>
      <c r="H7" s="21">
        <f>INVERSIONES!Y9</f>
        <v>2161061849</v>
      </c>
      <c r="I7" s="20">
        <f>INVERSIONES!AA9</f>
        <v>1981505013</v>
      </c>
    </row>
    <row r="8" spans="2:9" ht="15.75" thickBot="1" x14ac:dyDescent="0.3">
      <c r="B8" s="22" t="s">
        <v>88</v>
      </c>
      <c r="C8" s="23">
        <f>+SUM(C6:C7)</f>
        <v>9910826266</v>
      </c>
      <c r="D8" s="23">
        <f>+SUM(D6:D7)</f>
        <v>3041152864</v>
      </c>
      <c r="E8" s="24">
        <f>E6+E7</f>
        <v>1585108335</v>
      </c>
      <c r="F8" s="25">
        <f>SUM(F6:F7)</f>
        <v>11366870795</v>
      </c>
      <c r="G8" s="26">
        <f>+SUM(G6:G7)</f>
        <v>6688415543</v>
      </c>
      <c r="H8" s="27">
        <f>+SUM(H6:H7)</f>
        <v>5467200991.5299997</v>
      </c>
      <c r="I8" s="27">
        <f>+SUM(I6:I7)</f>
        <v>5164237724.5299997</v>
      </c>
    </row>
    <row r="10" spans="2:9" ht="24" x14ac:dyDescent="0.25">
      <c r="B10" s="16" t="s">
        <v>89</v>
      </c>
      <c r="C10" s="17">
        <v>2404703631</v>
      </c>
      <c r="D10" s="28">
        <f>'GASTOS DEL PERSONAL'!R12</f>
        <v>2417108335</v>
      </c>
      <c r="E10" s="17"/>
      <c r="F10" s="29">
        <f>C10+D10-E10</f>
        <v>4821811966</v>
      </c>
      <c r="G10" s="17">
        <f>'GASTOS DEL PERSONAL'!X12</f>
        <v>2423433253</v>
      </c>
      <c r="H10" s="17">
        <f>'GASTOS DEL PERSONAL'!Y12</f>
        <v>2388870476</v>
      </c>
      <c r="I10" s="17">
        <f>'GASTOS DEL PERSONAL'!AA12</f>
        <v>2286642457</v>
      </c>
    </row>
    <row r="11" spans="2:9" ht="36" x14ac:dyDescent="0.25">
      <c r="B11" s="16" t="s">
        <v>90</v>
      </c>
      <c r="C11" s="17">
        <v>1159273609</v>
      </c>
      <c r="D11" s="17">
        <f>'ADQUI DE B&amp;S'!R7</f>
        <v>624000474</v>
      </c>
      <c r="E11" s="17">
        <v>0</v>
      </c>
      <c r="F11" s="18">
        <f t="shared" ref="F11:F12" si="0">C11+D11-E11</f>
        <v>1783274083</v>
      </c>
      <c r="G11" s="17">
        <f>'ADQUI DE B&amp;S'!X7</f>
        <v>1194425531</v>
      </c>
      <c r="H11" s="17">
        <f>'ADQUI DE B&amp;S'!Y7</f>
        <v>883939966.52999997</v>
      </c>
      <c r="I11" s="17">
        <f>'ADQUI DE B&amp;S'!AA7</f>
        <v>862761554.52999997</v>
      </c>
    </row>
    <row r="12" spans="2:9" ht="36" x14ac:dyDescent="0.25">
      <c r="B12" s="16" t="s">
        <v>91</v>
      </c>
      <c r="C12" s="17">
        <v>2426080025</v>
      </c>
      <c r="D12" s="17">
        <f>[1]TRANSFERENCIAS!R11</f>
        <v>44055</v>
      </c>
      <c r="E12" s="17">
        <f>[1]TRANSFERENCIAS!S11</f>
        <v>1585108335</v>
      </c>
      <c r="F12" s="18">
        <f t="shared" si="0"/>
        <v>841015745</v>
      </c>
      <c r="G12" s="17">
        <f>TRANSFERENCIAS!X11</f>
        <v>48924112</v>
      </c>
      <c r="H12" s="17">
        <f>TRANSFERENCIAS!Y11</f>
        <v>33328700</v>
      </c>
      <c r="I12" s="17">
        <f>TRANSFERENCIAS!AA11</f>
        <v>33328700</v>
      </c>
    </row>
    <row r="13" spans="2:9" x14ac:dyDescent="0.25">
      <c r="C13" s="30">
        <f>SUM(C10:C12)</f>
        <v>5990057265</v>
      </c>
      <c r="D13" s="30">
        <f t="shared" ref="D13:I13" si="1">SUM(D10:D12)</f>
        <v>3041152864</v>
      </c>
      <c r="E13" s="30">
        <f t="shared" si="1"/>
        <v>1585108335</v>
      </c>
      <c r="F13" s="30">
        <f t="shared" si="1"/>
        <v>7446101794</v>
      </c>
      <c r="G13" s="30">
        <f t="shared" si="1"/>
        <v>3666782896</v>
      </c>
      <c r="H13" s="30">
        <f t="shared" si="1"/>
        <v>3306139142.5299997</v>
      </c>
      <c r="I13" s="30">
        <f t="shared" si="1"/>
        <v>3182732711.5299997</v>
      </c>
    </row>
    <row r="15" spans="2:9" ht="24" x14ac:dyDescent="0.25">
      <c r="B15" s="16" t="s">
        <v>69</v>
      </c>
      <c r="C15" s="17">
        <f>[2]INVERSIONES!Q5+[2]INVERSIONES!Q6</f>
        <v>863926996</v>
      </c>
      <c r="D15" s="20">
        <v>0</v>
      </c>
      <c r="E15" s="20"/>
      <c r="F15" s="18">
        <f>C15+D15-E15</f>
        <v>863926996</v>
      </c>
      <c r="G15" s="17">
        <f>INVERSIONES!X5+INVERSIONES!X6</f>
        <v>739504622</v>
      </c>
      <c r="H15" s="17">
        <f>INVERSIONES!Y5+INVERSIONES!Y6</f>
        <v>583464912</v>
      </c>
      <c r="I15" s="17">
        <f>INVERSIONES!AA5+INVERSIONES!AA6</f>
        <v>471286500</v>
      </c>
    </row>
    <row r="16" spans="2:9" ht="24.75" thickBot="1" x14ac:dyDescent="0.3">
      <c r="B16" s="16" t="s">
        <v>76</v>
      </c>
      <c r="C16" s="20">
        <f>[2]INVERSIONES!Q7+[2]INVERSIONES!Q8</f>
        <v>3056842005</v>
      </c>
      <c r="D16" s="20">
        <v>0</v>
      </c>
      <c r="E16" s="20"/>
      <c r="F16" s="18">
        <f>C16+D16-E16</f>
        <v>3056842005</v>
      </c>
      <c r="G16" s="20">
        <f>INVERSIONES!X7+INVERSIONES!X8</f>
        <v>2282128025</v>
      </c>
      <c r="H16" s="21">
        <f>INVERSIONES!Y7+INVERSIONES!Y8</f>
        <v>1577596937</v>
      </c>
      <c r="I16" s="20">
        <f>INVERSIONES!AA7+INVERSIONES!AA8</f>
        <v>1510218513</v>
      </c>
    </row>
    <row r="17" spans="2:9" ht="15.75" thickBot="1" x14ac:dyDescent="0.3">
      <c r="B17" s="22" t="s">
        <v>88</v>
      </c>
      <c r="C17" s="23">
        <f>+SUM(C15:C16)</f>
        <v>3920769001</v>
      </c>
      <c r="D17" s="23">
        <f>+SUM(D15:D16)</f>
        <v>0</v>
      </c>
      <c r="E17" s="24">
        <f>E15+E16</f>
        <v>0</v>
      </c>
      <c r="F17" s="25">
        <f>SUM(F15:F16)</f>
        <v>3920769001</v>
      </c>
      <c r="G17" s="26">
        <f>+SUM(G15:G16)</f>
        <v>3021632647</v>
      </c>
      <c r="H17" s="31">
        <f>+SUM(H15:H16)</f>
        <v>2161061849</v>
      </c>
      <c r="I17" s="27">
        <f>+SUM(I15:I16)+J19</f>
        <v>1981505013</v>
      </c>
    </row>
    <row r="19" spans="2:9" x14ac:dyDescent="0.25">
      <c r="B19" s="32" t="s">
        <v>80</v>
      </c>
    </row>
    <row r="20" spans="2:9" x14ac:dyDescent="0.25">
      <c r="B20" s="33" t="s">
        <v>92</v>
      </c>
      <c r="C20" s="34">
        <f>G32</f>
        <v>5650678921</v>
      </c>
      <c r="D20" s="35">
        <f>-H17</f>
        <v>-2161061849</v>
      </c>
      <c r="E20" s="36">
        <f>C20+D20</f>
        <v>3489617072</v>
      </c>
      <c r="H20" s="47"/>
    </row>
    <row r="21" spans="2:9" x14ac:dyDescent="0.25">
      <c r="D21" s="37" t="s">
        <v>93</v>
      </c>
      <c r="E21" s="38" t="s">
        <v>94</v>
      </c>
    </row>
    <row r="22" spans="2:9" x14ac:dyDescent="0.25">
      <c r="B22" s="33" t="s">
        <v>95</v>
      </c>
      <c r="C22" s="39"/>
    </row>
    <row r="23" spans="2:9" x14ac:dyDescent="0.25">
      <c r="C23" s="40" t="s">
        <v>96</v>
      </c>
    </row>
    <row r="25" spans="2:9" ht="15.75" thickBot="1" x14ac:dyDescent="0.3"/>
    <row r="26" spans="2:9" ht="22.5" x14ac:dyDescent="0.25">
      <c r="B26" s="76" t="s">
        <v>97</v>
      </c>
      <c r="C26" s="76"/>
      <c r="D26" s="13" t="s">
        <v>82</v>
      </c>
      <c r="E26" s="14" t="s">
        <v>83</v>
      </c>
      <c r="F26" s="12" t="s">
        <v>84</v>
      </c>
      <c r="G26" s="15" t="s">
        <v>29</v>
      </c>
      <c r="H26" s="15" t="s">
        <v>30</v>
      </c>
      <c r="I26" s="15" t="s">
        <v>85</v>
      </c>
    </row>
    <row r="27" spans="2:9" x14ac:dyDescent="0.25">
      <c r="B27" s="41">
        <v>3</v>
      </c>
      <c r="C27" s="17">
        <v>680832917</v>
      </c>
      <c r="D27" s="28">
        <f>'SNIES SÓLO NACIÓN'!R8+'SNIES SÓLO NACIÓN'!R9+'SNIES SÓLO NACIÓN'!R10</f>
        <v>1008803000</v>
      </c>
      <c r="E27" s="17">
        <v>0</v>
      </c>
      <c r="F27" s="29">
        <f>C27+D27-E27</f>
        <v>1689635917</v>
      </c>
      <c r="G27" s="17">
        <f>'SNIES SÓLO NACIÓN'!X8+'SNIES SÓLO NACIÓN'!X9+'SNIES SÓLO NACIÓN'!X10</f>
        <v>607681040</v>
      </c>
      <c r="H27" s="17">
        <v>0</v>
      </c>
      <c r="I27" s="17">
        <f>'SNIES SÓLO NACIÓN'!AA8+'SNIES SÓLO NACIÓN'!AA9+'SNIES SÓLO NACIÓN'!AA10</f>
        <v>515367754</v>
      </c>
    </row>
    <row r="28" spans="2:9" x14ac:dyDescent="0.25">
      <c r="B28" s="41">
        <v>5</v>
      </c>
      <c r="C28" s="17">
        <v>1723870714</v>
      </c>
      <c r="D28" s="28">
        <f>'SNIES SÓLO NACIÓN'!R5+'SNIES SÓLO NACIÓN'!R6+'SNIES SÓLO NACIÓN'!R7</f>
        <v>1408305335</v>
      </c>
      <c r="E28" s="17">
        <v>0</v>
      </c>
      <c r="F28" s="29">
        <f t="shared" ref="F28:F31" si="2">C28+D28-E28</f>
        <v>3132176049</v>
      </c>
      <c r="G28" s="17">
        <f>'SNIES SÓLO NACIÓN'!X5+'SNIES SÓLO NACIÓN'!X6+'SNIES SÓLO NACIÓN'!X7</f>
        <v>1815752213</v>
      </c>
      <c r="H28" s="17">
        <v>0</v>
      </c>
      <c r="I28" s="17">
        <f>'SNIES SÓLO NACIÓN'!AA5+'SNIES SÓLO NACIÓN'!AA6+'SNIES SÓLO NACIÓN'!AA7</f>
        <v>1771274703</v>
      </c>
    </row>
    <row r="29" spans="2:9" x14ac:dyDescent="0.25">
      <c r="B29" s="41">
        <v>11</v>
      </c>
      <c r="C29" s="17">
        <v>1159273609</v>
      </c>
      <c r="D29" s="28">
        <f>'SNIES SÓLO NACIÓN'!R11</f>
        <v>624000474</v>
      </c>
      <c r="E29" s="17">
        <v>0</v>
      </c>
      <c r="F29" s="29">
        <f t="shared" si="2"/>
        <v>1783274083</v>
      </c>
      <c r="G29" s="17">
        <f>'SNIES SÓLO NACIÓN'!X11</f>
        <v>950701800</v>
      </c>
      <c r="H29" s="17">
        <v>0</v>
      </c>
      <c r="I29" s="17">
        <f>'SNIES SÓLO NACIÓN'!AA11</f>
        <v>658629126.52999997</v>
      </c>
    </row>
    <row r="30" spans="2:9" x14ac:dyDescent="0.25">
      <c r="B30" s="41">
        <v>24</v>
      </c>
      <c r="C30" s="17">
        <v>2426080025</v>
      </c>
      <c r="D30" s="17">
        <f>'SNIES SÓLO NACIÓN'!R15</f>
        <v>44055</v>
      </c>
      <c r="E30" s="17">
        <f>'[1]SNIES SÓLO NACIÓN'!S13</f>
        <v>1585108335</v>
      </c>
      <c r="F30" s="29">
        <f t="shared" si="2"/>
        <v>841015745</v>
      </c>
      <c r="G30" s="17">
        <f>'SNIES SÓLO NACIÓN'!X13</f>
        <v>0</v>
      </c>
      <c r="H30" s="17">
        <f>'[3]SNIES SÓLO NACIÓN'!AA13+'[3]SNIES SÓLO NACIÓN'!AA17</f>
        <v>0</v>
      </c>
      <c r="I30" s="17">
        <f>'[3]SNIES SÓLO NACIÓN'!AA13+'[3]SNIES SÓLO NACIÓN'!AA17</f>
        <v>0</v>
      </c>
    </row>
    <row r="31" spans="2:9" x14ac:dyDescent="0.25">
      <c r="B31" s="41">
        <v>40</v>
      </c>
      <c r="C31" s="17">
        <v>3920769001</v>
      </c>
      <c r="D31" s="17">
        <v>0</v>
      </c>
      <c r="E31" s="17">
        <v>0</v>
      </c>
      <c r="F31" s="29">
        <f t="shared" si="2"/>
        <v>3920769001</v>
      </c>
      <c r="G31" s="17">
        <f>'SNIES SÓLO NACIÓN'!X19+'SNIES SÓLO NACIÓN'!X21</f>
        <v>2276543868</v>
      </c>
      <c r="H31" s="17">
        <v>0</v>
      </c>
      <c r="I31" s="17">
        <f>'SNIES SÓLO NACIÓN'!AA19+'SNIES SÓLO NACIÓN'!AA21</f>
        <v>1372713354</v>
      </c>
    </row>
    <row r="32" spans="2:9" x14ac:dyDescent="0.25">
      <c r="C32" s="30">
        <f>SUM(C27:C31)</f>
        <v>9910826266</v>
      </c>
      <c r="D32" s="30">
        <f t="shared" ref="D32:I32" si="3">SUM(D27:D31)</f>
        <v>3041152864</v>
      </c>
      <c r="E32" s="30">
        <f t="shared" si="3"/>
        <v>1585108335</v>
      </c>
      <c r="F32" s="30">
        <f t="shared" si="3"/>
        <v>11366870795</v>
      </c>
      <c r="G32" s="30">
        <f t="shared" si="3"/>
        <v>5650678921</v>
      </c>
      <c r="H32" s="30">
        <v>0</v>
      </c>
      <c r="I32" s="30">
        <f t="shared" si="3"/>
        <v>4317984937.5299997</v>
      </c>
    </row>
  </sheetData>
  <mergeCells count="2">
    <mergeCell ref="B3:I3"/>
    <mergeCell ref="B26:C26"/>
  </mergeCells>
  <pageMargins left="0.7" right="0.7" top="0.75" bottom="0.75" header="0.3" footer="0.3"/>
  <pageSetup scale="7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REP_EPG034_EjecucionPresupuesta</vt:lpstr>
      <vt:lpstr>FUNCIONAMIENTO</vt:lpstr>
      <vt:lpstr>INVERSIONES</vt:lpstr>
      <vt:lpstr>GASTOS DEL PERSONAL</vt:lpstr>
      <vt:lpstr>ADQUI DE B&amp;S</vt:lpstr>
      <vt:lpstr>TRANSFERENCIAS</vt:lpstr>
      <vt:lpstr>INGRESOS SÓLO NACIÓN</vt:lpstr>
      <vt:lpstr>SNIES SÓLO NACIÓN</vt:lpstr>
      <vt:lpstr>INFORMACIÓN GENERAL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ADMINFOTEP</dc:creator>
  <cp:lastModifiedBy>Lynne Anne Davis Sjogreen</cp:lastModifiedBy>
  <cp:lastPrinted>2023-11-01T14:20:40Z</cp:lastPrinted>
  <dcterms:created xsi:type="dcterms:W3CDTF">2023-11-01T13:20:00Z</dcterms:created>
  <dcterms:modified xsi:type="dcterms:W3CDTF">2024-01-30T23:45:04Z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