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CONTABILIDAD Y PRESUPUESTO 2024\INFORME DE EJECUCION CONSEJO DIRECTIVO\"/>
    </mc:Choice>
  </mc:AlternateContent>
  <xr:revisionPtr revIDLastSave="0" documentId="8_{A0241DF2-EB45-41BC-8290-A9515C6446C0}" xr6:coauthVersionLast="36" xr6:coauthVersionMax="36" xr10:uidLastSave="{00000000-0000-0000-0000-000000000000}"/>
  <bookViews>
    <workbookView xWindow="0" yWindow="0" windowWidth="28800" windowHeight="12915" activeTab="8" xr2:uid="{00000000-000D-0000-FFFF-FFFF00000000}"/>
  </bookViews>
  <sheets>
    <sheet name="REP_EPG034_EjecucionPresupuesta" sheetId="1" r:id="rId1"/>
    <sheet name="FUNCIONAMIENTO" sheetId="2" state="hidden" r:id="rId2"/>
    <sheet name="INVERSIÓN" sheetId="3" state="hidden" r:id="rId3"/>
    <sheet name="GASTOS DEL PERSONAL" sheetId="4" state="hidden" r:id="rId4"/>
    <sheet name="ADQUISICIPON DE B y SER" sheetId="5" state="hidden" r:id="rId5"/>
    <sheet name="TRANSFERENCIA" sheetId="6" state="hidden" r:id="rId6"/>
    <sheet name="INGRESOS SÓLO NACIÓN" sheetId="7" state="hidden" r:id="rId7"/>
    <sheet name="SNIES SÓLO NACIÓN" sheetId="8" state="hidden" r:id="rId8"/>
    <sheet name="INFORME GENERAL" sheetId="9" r:id="rId9"/>
  </sheets>
  <externalReferences>
    <externalReference r:id="rId10"/>
    <externalReference r:id="rId11"/>
    <externalReference r:id="rId12"/>
  </externalReferences>
  <definedNames>
    <definedName name="_xlnm._FilterDatabase" localSheetId="6" hidden="1">'INGRESOS SÓLO NACIÓN'!$A$4:$AA$24</definedName>
    <definedName name="_xlnm._FilterDatabase" localSheetId="7" hidden="1">'SNIES SÓLO NACIÓN'!$A$4:$AC$24</definedName>
  </definedNames>
  <calcPr calcId="191029"/>
</workbook>
</file>

<file path=xl/calcChain.xml><?xml version="1.0" encoding="utf-8"?>
<calcChain xmlns="http://schemas.openxmlformats.org/spreadsheetml/2006/main">
  <c r="Y23" i="8" l="1"/>
  <c r="Z23" i="8"/>
  <c r="AA23" i="8"/>
  <c r="X23" i="8"/>
  <c r="I31" i="9"/>
  <c r="G31" i="9"/>
  <c r="G32" i="9" s="1"/>
  <c r="I29" i="9"/>
  <c r="G29" i="9"/>
  <c r="I28" i="9"/>
  <c r="G28" i="9"/>
  <c r="I27" i="9"/>
  <c r="G27" i="9"/>
  <c r="E20" i="9"/>
  <c r="C20" i="9"/>
  <c r="D20" i="9"/>
  <c r="I16" i="9"/>
  <c r="H16" i="9"/>
  <c r="G16" i="9"/>
  <c r="I15" i="9"/>
  <c r="H15" i="9"/>
  <c r="G15" i="9"/>
  <c r="I12" i="9"/>
  <c r="H12" i="9"/>
  <c r="G12" i="9"/>
  <c r="I11" i="9"/>
  <c r="H11" i="9"/>
  <c r="G11" i="9"/>
  <c r="I10" i="9"/>
  <c r="H10" i="9"/>
  <c r="H13" i="9" s="1"/>
  <c r="G10" i="9"/>
  <c r="I7" i="9"/>
  <c r="H7" i="9"/>
  <c r="H8" i="9" s="1"/>
  <c r="G7" i="9"/>
  <c r="I6" i="9"/>
  <c r="H6" i="9"/>
  <c r="G6" i="9"/>
  <c r="G8" i="9" s="1"/>
  <c r="E32" i="9"/>
  <c r="C32" i="9"/>
  <c r="F31" i="9"/>
  <c r="I30" i="9"/>
  <c r="H30" i="9"/>
  <c r="G30" i="9"/>
  <c r="F30" i="9"/>
  <c r="E30" i="9"/>
  <c r="D30" i="9"/>
  <c r="F29" i="9"/>
  <c r="D29" i="9"/>
  <c r="F28" i="9"/>
  <c r="D28" i="9"/>
  <c r="I32" i="9"/>
  <c r="F27" i="9"/>
  <c r="F32" i="9" s="1"/>
  <c r="D27" i="9"/>
  <c r="D32" i="9" s="1"/>
  <c r="E17" i="9"/>
  <c r="D17" i="9"/>
  <c r="C16" i="9"/>
  <c r="F16" i="9" s="1"/>
  <c r="H17" i="9"/>
  <c r="G17" i="9"/>
  <c r="C15" i="9"/>
  <c r="C17" i="9" s="1"/>
  <c r="C13" i="9"/>
  <c r="E12" i="9"/>
  <c r="E13" i="9" s="1"/>
  <c r="D12" i="9"/>
  <c r="F12" i="9" s="1"/>
  <c r="D11" i="9"/>
  <c r="F11" i="9" s="1"/>
  <c r="F10" i="9"/>
  <c r="D10" i="9"/>
  <c r="C8" i="9"/>
  <c r="I8" i="9"/>
  <c r="F7" i="9"/>
  <c r="E6" i="9"/>
  <c r="E8" i="9" s="1"/>
  <c r="D6" i="9"/>
  <c r="F6" i="9" s="1"/>
  <c r="F8" i="9" s="1"/>
  <c r="I17" i="9" l="1"/>
  <c r="I13" i="9"/>
  <c r="G13" i="9"/>
  <c r="F13" i="9"/>
  <c r="D13" i="9"/>
  <c r="D8" i="9"/>
  <c r="F15" i="9"/>
  <c r="F17" i="9" s="1"/>
  <c r="X23" i="7" l="1"/>
  <c r="Y11" i="6"/>
  <c r="Z11" i="6"/>
  <c r="AA11" i="6"/>
  <c r="X11" i="6"/>
  <c r="Y8" i="5"/>
  <c r="Z8" i="5"/>
  <c r="AA8" i="5"/>
  <c r="X8" i="5"/>
  <c r="Y12" i="4"/>
  <c r="Z12" i="4"/>
  <c r="AA12" i="4"/>
  <c r="X12" i="4"/>
  <c r="Y9" i="3"/>
  <c r="Z9" i="3"/>
  <c r="AA9" i="3"/>
  <c r="X9" i="3"/>
  <c r="Y19" i="2"/>
  <c r="Z19" i="2"/>
  <c r="AA19" i="2"/>
  <c r="X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12" authorId="0" shapeId="0" xr:uid="{48EF78E4-7151-4C5D-91A4-2CAFF9F1E70D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<sst xmlns="http://schemas.openxmlformats.org/spreadsheetml/2006/main" count="1964" uniqueCount="98">
  <si>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</si>
  <si>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</si>
  <si>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</si>
  <si>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</si>
  <si>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</si>
  <si>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</si>
  <si>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</si>
  <si>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</si>
  <si>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</si>
  <si>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</si>
  <si>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</si>
  <si>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</si>
  <si>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</si>
  <si>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</si>
  <si>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</si>
  <si>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</si>
  <si>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</si>
  <si>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</si>
  <si>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</si>
  <si>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</si>
  <si>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</si>
  <si>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</si>
  <si>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</si>
  <si>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</si>
  <si>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</si>
  <si>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</si>
  <si>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</si>
  <si>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</si>
  <si>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</si>
  <si>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</si>
  <si>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</si>
  <si>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</si>
  <si>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</si>
  <si>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</si>
  <si>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FORMACION TECNICA PROFESIONAL DE SAN ANDRES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</si>
  <si>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</si>
  <si>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</si>
  <si>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</si>
  <si>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</si>
  <si>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</si>
  <si>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</si>
  <si>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</si>
  <si>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</si>
  <si>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</si>
  <si>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</si>
  <si>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</si>
  <si>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</si>
  <si>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</si>
  <si>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</si>
  <si>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</si>
  <si>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A-01-02-03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</si>
  <si>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</si>
  <si>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</si>
  <si>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</si>
  <si>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</si>
  <si>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</si>
  <si>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</si>
  <si>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</si>
  <si>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</si>
  <si>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</si>
  <si>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</si>
  <si>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</si>
  <si>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</si>
  <si>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</si>
  <si>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</si>
  <si>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</si>
  <si>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</si>
  <si>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</si>
  <si>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</si>
  <si>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</si>
  <si>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</si>
  <si>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</si>
  <si>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</si>
  <si>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</si>
  <si>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</si>
  <si>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</si>
  <si>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</si>
  <si>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</si>
  <si>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</si>
  <si>
    <t>APROPIACION INICIAL</t>
  </si>
  <si>
    <t>ADICIÓN</t>
  </si>
  <si>
    <t xml:space="preserve">REDUCIÓN SEGÚN DECRETO </t>
  </si>
  <si>
    <t>APROPIACIÓN VIGENCIA</t>
  </si>
  <si>
    <t>PAGO</t>
  </si>
  <si>
    <t>FUNCIONAMIENTO</t>
  </si>
  <si>
    <t>INVERSION</t>
  </si>
  <si>
    <t>TOTAL</t>
  </si>
  <si>
    <t>GASTOS DE PERSONAL</t>
  </si>
  <si>
    <t>ADQUISICIÓN BIENES Y SERVICIOS</t>
  </si>
  <si>
    <t>TRANSFERENCIAS CORRIENTES</t>
  </si>
  <si>
    <t>INGRESOS</t>
  </si>
  <si>
    <t>NACIÓN</t>
  </si>
  <si>
    <t>SNIES 20</t>
  </si>
  <si>
    <t>SNIES     19</t>
  </si>
  <si>
    <t>PROPIOS</t>
  </si>
  <si>
    <t>SNIES   8</t>
  </si>
  <si>
    <t>SNIES SÓLO NACIÓN</t>
  </si>
  <si>
    <t>EJECUCIÓN SEPTIEMBRE 30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</si>
</sst>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8"/>
      <color rgb="FF000000"/>
      <name val="Times New Roman"/>
      <family val="1"/>
    </font>
    <font>
      <b/>
      <sz val="22"/>
      <name val="Calibri"/>
      <family val="2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164" fontId="6" fillId="2" borderId="0" xfId="0" applyNumberFormat="1" applyFont="1" applyFill="1" applyBorder="1"/>
    <xf numFmtId="164" fontId="4" fillId="2" borderId="1" xfId="0" applyNumberFormat="1" applyFont="1" applyFill="1" applyBorder="1" applyAlignment="1">
      <alignment horizontal="righ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164" fontId="7" fillId="2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0" fontId="10" fillId="0" borderId="2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 wrapText="1"/>
    </xf>
    <xf numFmtId="3" fontId="14" fillId="0" borderId="6" xfId="0" applyNumberFormat="1" applyFont="1" applyFill="1" applyBorder="1" applyAlignment="1">
      <alignment vertical="center"/>
    </xf>
    <xf numFmtId="3" fontId="14" fillId="2" borderId="6" xfId="0" applyNumberFormat="1" applyFont="1" applyFill="1" applyBorder="1" applyAlignment="1">
      <alignment vertical="center"/>
    </xf>
    <xf numFmtId="0" fontId="13" fillId="0" borderId="7" xfId="0" applyFont="1" applyFill="1" applyBorder="1" applyAlignment="1">
      <alignment vertical="center" wrapText="1"/>
    </xf>
    <xf numFmtId="3" fontId="14" fillId="0" borderId="8" xfId="0" applyNumberFormat="1" applyFont="1" applyFill="1" applyBorder="1" applyAlignment="1">
      <alignment vertical="center"/>
    </xf>
    <xf numFmtId="3" fontId="0" fillId="0" borderId="8" xfId="0" applyNumberFormat="1" applyFont="1" applyFill="1" applyBorder="1" applyAlignment="1">
      <alignment vertical="center"/>
    </xf>
    <xf numFmtId="0" fontId="15" fillId="0" borderId="9" xfId="0" applyFont="1" applyFill="1" applyBorder="1" applyAlignment="1">
      <alignment vertical="center" wrapText="1"/>
    </xf>
    <xf numFmtId="3" fontId="16" fillId="0" borderId="10" xfId="0" applyNumberFormat="1" applyFont="1" applyFill="1" applyBorder="1" applyAlignment="1">
      <alignment vertical="center"/>
    </xf>
    <xf numFmtId="3" fontId="16" fillId="0" borderId="11" xfId="0" applyNumberFormat="1" applyFont="1" applyFill="1" applyBorder="1" applyAlignment="1">
      <alignment vertical="center"/>
    </xf>
    <xf numFmtId="3" fontId="16" fillId="0" borderId="12" xfId="0" applyNumberFormat="1" applyFont="1" applyFill="1" applyBorder="1" applyAlignment="1">
      <alignment vertical="center"/>
    </xf>
    <xf numFmtId="3" fontId="16" fillId="0" borderId="13" xfId="0" applyNumberFormat="1" applyFont="1" applyFill="1" applyBorder="1" applyAlignment="1">
      <alignment vertical="center"/>
    </xf>
    <xf numFmtId="3" fontId="16" fillId="0" borderId="14" xfId="0" applyNumberFormat="1" applyFont="1" applyFill="1" applyBorder="1" applyAlignment="1">
      <alignment vertical="center"/>
    </xf>
    <xf numFmtId="3" fontId="0" fillId="0" borderId="6" xfId="0" applyNumberFormat="1" applyFont="1" applyFill="1" applyBorder="1" applyAlignment="1">
      <alignment vertical="center"/>
    </xf>
    <xf numFmtId="3" fontId="0" fillId="2" borderId="6" xfId="0" applyNumberFormat="1" applyFont="1" applyFill="1" applyBorder="1" applyAlignment="1">
      <alignment vertical="center"/>
    </xf>
    <xf numFmtId="3" fontId="6" fillId="0" borderId="6" xfId="0" applyNumberFormat="1" applyFont="1" applyFill="1" applyBorder="1"/>
    <xf numFmtId="3" fontId="16" fillId="3" borderId="14" xfId="0" applyNumberFormat="1" applyFont="1" applyFill="1" applyBorder="1" applyAlignment="1">
      <alignment vertical="center"/>
    </xf>
    <xf numFmtId="0" fontId="6" fillId="4" borderId="0" xfId="0" applyFont="1" applyFill="1" applyBorder="1"/>
    <xf numFmtId="0" fontId="6" fillId="0" borderId="0" xfId="0" applyFont="1" applyFill="1" applyBorder="1"/>
    <xf numFmtId="43" fontId="9" fillId="3" borderId="0" xfId="1" applyFont="1" applyFill="1" applyBorder="1"/>
    <xf numFmtId="3" fontId="9" fillId="5" borderId="0" xfId="0" applyNumberFormat="1" applyFont="1" applyFill="1" applyBorder="1"/>
    <xf numFmtId="43" fontId="9" fillId="6" borderId="0" xfId="1" applyFont="1" applyFill="1" applyBorder="1"/>
    <xf numFmtId="0" fontId="6" fillId="5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9" fillId="7" borderId="0" xfId="0" applyFont="1" applyFill="1" applyBorder="1"/>
    <xf numFmtId="0" fontId="6" fillId="7" borderId="0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1" fillId="4" borderId="0" xfId="0" applyFont="1" applyFill="1" applyBorder="1"/>
    <xf numFmtId="0" fontId="3" fillId="8" borderId="1" xfId="0" applyNumberFormat="1" applyFont="1" applyFill="1" applyBorder="1" applyAlignment="1">
      <alignment vertical="center" wrapText="1" readingOrder="1"/>
    </xf>
    <xf numFmtId="0" fontId="3" fillId="8" borderId="1" xfId="0" applyNumberFormat="1" applyFont="1" applyFill="1" applyBorder="1" applyAlignment="1">
      <alignment horizontal="center" vertical="center" wrapText="1" readingOrder="1"/>
    </xf>
    <xf numFmtId="0" fontId="3" fillId="8" borderId="1" xfId="0" applyNumberFormat="1" applyFont="1" applyFill="1" applyBorder="1" applyAlignment="1">
      <alignment horizontal="left" vertical="center" wrapText="1" readingOrder="1"/>
    </xf>
    <xf numFmtId="164" fontId="3" fillId="8" borderId="1" xfId="0" applyNumberFormat="1" applyFont="1" applyFill="1" applyBorder="1" applyAlignment="1">
      <alignment horizontal="right" vertical="center" wrapText="1" readingOrder="1"/>
    </xf>
    <xf numFmtId="0" fontId="1" fillId="8" borderId="0" xfId="0" applyFont="1" applyFill="1" applyBorder="1"/>
    <xf numFmtId="0" fontId="3" fillId="9" borderId="1" xfId="0" applyNumberFormat="1" applyFont="1" applyFill="1" applyBorder="1" applyAlignment="1">
      <alignment vertical="center" wrapText="1" readingOrder="1"/>
    </xf>
    <xf numFmtId="0" fontId="3" fillId="9" borderId="1" xfId="0" applyNumberFormat="1" applyFont="1" applyFill="1" applyBorder="1" applyAlignment="1">
      <alignment horizontal="center" vertical="center" wrapText="1" readingOrder="1"/>
    </xf>
    <xf numFmtId="0" fontId="3" fillId="9" borderId="1" xfId="0" applyNumberFormat="1" applyFont="1" applyFill="1" applyBorder="1" applyAlignment="1">
      <alignment horizontal="left" vertical="center" wrapText="1" readingOrder="1"/>
    </xf>
    <xf numFmtId="164" fontId="3" fillId="9" borderId="1" xfId="0" applyNumberFormat="1" applyFont="1" applyFill="1" applyBorder="1" applyAlignment="1">
      <alignment horizontal="right" vertical="center" wrapText="1" readingOrder="1"/>
    </xf>
    <xf numFmtId="0" fontId="3" fillId="10" borderId="1" xfId="0" applyNumberFormat="1" applyFont="1" applyFill="1" applyBorder="1" applyAlignment="1">
      <alignment vertical="center" wrapText="1" readingOrder="1"/>
    </xf>
    <xf numFmtId="0" fontId="3" fillId="10" borderId="1" xfId="0" applyNumberFormat="1" applyFont="1" applyFill="1" applyBorder="1" applyAlignment="1">
      <alignment horizontal="center" vertical="center" wrapText="1" readingOrder="1"/>
    </xf>
    <xf numFmtId="0" fontId="3" fillId="10" borderId="1" xfId="0" applyNumberFormat="1" applyFont="1" applyFill="1" applyBorder="1" applyAlignment="1">
      <alignment horizontal="left" vertical="center" wrapText="1" readingOrder="1"/>
    </xf>
    <xf numFmtId="164" fontId="3" fillId="1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19" fillId="0" borderId="0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19" fillId="8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/>
    </xf>
    <xf numFmtId="0" fontId="19" fillId="10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8-AGOSTO%202023/REP_EPG034_EjecucionPresupuestalAgregada%20(1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6-JUNIO%202023/REP_EPG034_EjecucionPresupuestalAgregada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8-AGOSTO%202023/REP_EPG034_EjecucionPresupuestalAgregada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ÓN"/>
      <sheetName val="GASTO DE PERSONAL"/>
      <sheetName val="BIENES Y SERVICIOS"/>
      <sheetName val="TRANSFERENCIAS"/>
      <sheetName val="INGRESOS SÓLO NACIÓN"/>
      <sheetName val="SNIES SÓLO NACIÓN"/>
      <sheetName val="INFORME GENERAL"/>
    </sheetNames>
    <sheetDataSet>
      <sheetData sheetId="0"/>
      <sheetData sheetId="1">
        <row r="19">
          <cell r="R19">
            <v>2514386426</v>
          </cell>
          <cell r="S19">
            <v>1585108335</v>
          </cell>
        </row>
      </sheetData>
      <sheetData sheetId="2">
        <row r="5">
          <cell r="X5">
            <v>346063510</v>
          </cell>
        </row>
      </sheetData>
      <sheetData sheetId="3">
        <row r="12">
          <cell r="R12">
            <v>1920108335</v>
          </cell>
        </row>
      </sheetData>
      <sheetData sheetId="4">
        <row r="8">
          <cell r="R8">
            <v>594234036</v>
          </cell>
        </row>
      </sheetData>
      <sheetData sheetId="5">
        <row r="11">
          <cell r="R11">
            <v>44055</v>
          </cell>
          <cell r="S11">
            <v>1585108335</v>
          </cell>
        </row>
      </sheetData>
      <sheetData sheetId="6">
        <row r="23">
          <cell r="X23">
            <v>5206399345</v>
          </cell>
        </row>
      </sheetData>
      <sheetData sheetId="7">
        <row r="5">
          <cell r="R5">
            <v>428955725</v>
          </cell>
        </row>
        <row r="6">
          <cell r="R6">
            <v>408087371</v>
          </cell>
        </row>
        <row r="7">
          <cell r="R7">
            <v>74262239</v>
          </cell>
        </row>
        <row r="8">
          <cell r="R8">
            <v>721803000</v>
          </cell>
        </row>
        <row r="9">
          <cell r="R9">
            <v>222000000</v>
          </cell>
        </row>
        <row r="10">
          <cell r="R10">
            <v>65000000</v>
          </cell>
        </row>
        <row r="11">
          <cell r="R11">
            <v>594234036</v>
          </cell>
        </row>
        <row r="13">
          <cell r="S13">
            <v>1585108335</v>
          </cell>
          <cell r="X13">
            <v>0</v>
          </cell>
        </row>
        <row r="15">
          <cell r="R15">
            <v>44055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ONES"/>
      <sheetName val="GASTOS DE PERSONAL"/>
      <sheetName val="GASTOS DE ADQUI Y BIENES Y SERV"/>
      <sheetName val="TRANSFERENCIAS"/>
      <sheetName val="INGRESOS SÓLO NACIÓN"/>
      <sheetName val="SNIES SÓLO NACIÓN"/>
      <sheetName val="Hoja1"/>
    </sheetNames>
    <sheetDataSet>
      <sheetData sheetId="0" refreshError="1"/>
      <sheetData sheetId="1" refreshError="1"/>
      <sheetData sheetId="2" refreshError="1">
        <row r="5">
          <cell r="Q5">
            <v>402044235</v>
          </cell>
        </row>
        <row r="6">
          <cell r="Q6">
            <v>461882761</v>
          </cell>
        </row>
        <row r="7">
          <cell r="Q7">
            <v>2296842005</v>
          </cell>
        </row>
        <row r="8">
          <cell r="Q8">
            <v>760000000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ERSIÓN"/>
      <sheetName val="GASTO DE PERSONAL"/>
      <sheetName val="ADQ DE B&amp;S"/>
      <sheetName val="TRANSFERENCIAS"/>
      <sheetName val="INGRESOS SÓLO NACIÓN"/>
      <sheetName val="SNIES SÓLO NACIÓN"/>
      <sheetName val="INFORME GRAL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X5">
            <v>839063643</v>
          </cell>
        </row>
        <row r="13">
          <cell r="AA13">
            <v>0</v>
          </cell>
        </row>
        <row r="17">
          <cell r="AA17">
            <v>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showGridLines="0"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428955725</v>
      </c>
      <c r="S5" s="7">
        <v>0</v>
      </c>
      <c r="T5" s="7">
        <v>1665320442</v>
      </c>
      <c r="U5" s="7">
        <v>0</v>
      </c>
      <c r="V5" s="7">
        <v>1109803202</v>
      </c>
      <c r="W5" s="7">
        <v>555517240</v>
      </c>
      <c r="X5" s="7">
        <v>1109456645</v>
      </c>
      <c r="Y5" s="7">
        <v>1100076709</v>
      </c>
      <c r="Z5" s="7">
        <v>1100076709</v>
      </c>
      <c r="AA5" s="7">
        <v>1094888941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346457334</v>
      </c>
      <c r="W6" s="7">
        <v>425034010</v>
      </c>
      <c r="X6" s="7">
        <v>346187333</v>
      </c>
      <c r="Y6" s="7">
        <v>346187333</v>
      </c>
      <c r="Z6" s="7">
        <v>334301489</v>
      </c>
      <c r="AA6" s="7">
        <v>334301489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124323238</v>
      </c>
      <c r="W7" s="7">
        <v>74041025</v>
      </c>
      <c r="X7" s="7">
        <v>124323237</v>
      </c>
      <c r="Y7" s="7">
        <v>122025364</v>
      </c>
      <c r="Z7" s="7">
        <v>122025364</v>
      </c>
      <c r="AA7" s="7">
        <v>122025364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709832917</v>
      </c>
      <c r="W8" s="7">
        <v>692803000</v>
      </c>
      <c r="X8" s="7">
        <v>407272510</v>
      </c>
      <c r="Y8" s="7">
        <v>407272510</v>
      </c>
      <c r="Z8" s="7">
        <v>407272510</v>
      </c>
      <c r="AA8" s="7">
        <v>399075810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57861476</v>
      </c>
      <c r="W9" s="7">
        <v>164138524</v>
      </c>
      <c r="X9" s="7">
        <v>57861476</v>
      </c>
      <c r="Y9" s="7">
        <v>57860448</v>
      </c>
      <c r="Z9" s="7">
        <v>57223103</v>
      </c>
      <c r="AA9" s="7">
        <v>57223103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594234036</v>
      </c>
      <c r="S11" s="7">
        <v>0</v>
      </c>
      <c r="T11" s="7">
        <v>1407818676</v>
      </c>
      <c r="U11" s="7">
        <v>0</v>
      </c>
      <c r="V11" s="7">
        <v>926917822</v>
      </c>
      <c r="W11" s="7">
        <v>480900854</v>
      </c>
      <c r="X11" s="7">
        <v>863715756</v>
      </c>
      <c r="Y11" s="7">
        <v>589168625.52999997</v>
      </c>
      <c r="Z11" s="7">
        <v>581822658.52999997</v>
      </c>
      <c r="AA11" s="7">
        <v>581822658.52999997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266045210</v>
      </c>
      <c r="W12" s="7">
        <v>79643759</v>
      </c>
      <c r="X12" s="7">
        <v>236036870</v>
      </c>
      <c r="Y12" s="7">
        <v>137365616</v>
      </c>
      <c r="Z12" s="7">
        <v>126672026</v>
      </c>
      <c r="AA12" s="7">
        <v>122111948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84919280</v>
      </c>
      <c r="W16" s="7">
        <v>34282596</v>
      </c>
      <c r="X16" s="7">
        <v>48924112</v>
      </c>
      <c r="Y16" s="7">
        <v>25306400</v>
      </c>
      <c r="Z16" s="7">
        <v>25306400</v>
      </c>
      <c r="AA16" s="7">
        <v>25306400</v>
      </c>
    </row>
    <row r="17" spans="1:27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0</v>
      </c>
      <c r="W18" s="7">
        <v>18000000</v>
      </c>
      <c r="X18" s="7">
        <v>0</v>
      </c>
      <c r="Y18" s="7">
        <v>0</v>
      </c>
      <c r="Z18" s="7">
        <v>0</v>
      </c>
      <c r="AA18" s="7">
        <v>0</v>
      </c>
    </row>
    <row r="19" spans="1:27" ht="67.5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74</v>
      </c>
      <c r="Q19" s="7">
        <v>402044235</v>
      </c>
      <c r="R19" s="7">
        <v>0</v>
      </c>
      <c r="S19" s="7">
        <v>0</v>
      </c>
      <c r="T19" s="7">
        <v>402044235</v>
      </c>
      <c r="U19" s="7">
        <v>0</v>
      </c>
      <c r="V19" s="7">
        <v>348758611</v>
      </c>
      <c r="W19" s="7">
        <v>53285624</v>
      </c>
      <c r="X19" s="7">
        <v>346063510</v>
      </c>
      <c r="Y19" s="7">
        <v>165569971</v>
      </c>
      <c r="Z19" s="7">
        <v>165569971</v>
      </c>
      <c r="AA19" s="7">
        <v>161820882</v>
      </c>
    </row>
    <row r="20" spans="1:27" ht="67.5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53</v>
      </c>
      <c r="N20" s="4" t="s">
        <v>75</v>
      </c>
      <c r="O20" s="4" t="s">
        <v>40</v>
      </c>
      <c r="P20" s="5" t="s">
        <v>74</v>
      </c>
      <c r="Q20" s="7">
        <v>461882761</v>
      </c>
      <c r="R20" s="7">
        <v>0</v>
      </c>
      <c r="S20" s="7">
        <v>0</v>
      </c>
      <c r="T20" s="7">
        <v>461882761</v>
      </c>
      <c r="U20" s="7">
        <v>0</v>
      </c>
      <c r="V20" s="7">
        <v>374548872</v>
      </c>
      <c r="W20" s="7">
        <v>87333889</v>
      </c>
      <c r="X20" s="7">
        <v>335724148</v>
      </c>
      <c r="Y20" s="7">
        <v>204018180</v>
      </c>
      <c r="Z20" s="7">
        <v>204018180</v>
      </c>
      <c r="AA20" s="7">
        <v>204018180</v>
      </c>
    </row>
    <row r="21" spans="1:27" ht="45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78</v>
      </c>
      <c r="Q21" s="7">
        <v>2296842005</v>
      </c>
      <c r="R21" s="7">
        <v>0</v>
      </c>
      <c r="S21" s="7">
        <v>0</v>
      </c>
      <c r="T21" s="7">
        <v>2296842005</v>
      </c>
      <c r="U21" s="7">
        <v>0</v>
      </c>
      <c r="V21" s="7">
        <v>2028550413</v>
      </c>
      <c r="W21" s="7">
        <v>268291592</v>
      </c>
      <c r="X21" s="7">
        <v>1802185713</v>
      </c>
      <c r="Y21" s="7">
        <v>1102808657</v>
      </c>
      <c r="Z21" s="7">
        <v>1099870765</v>
      </c>
      <c r="AA21" s="7">
        <v>1023592142</v>
      </c>
    </row>
    <row r="22" spans="1:27" ht="45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53</v>
      </c>
      <c r="N22" s="4" t="s">
        <v>75</v>
      </c>
      <c r="O22" s="4" t="s">
        <v>40</v>
      </c>
      <c r="P22" s="5" t="s">
        <v>78</v>
      </c>
      <c r="Q22" s="7">
        <v>760000000</v>
      </c>
      <c r="R22" s="7">
        <v>0</v>
      </c>
      <c r="S22" s="7">
        <v>0</v>
      </c>
      <c r="T22" s="7">
        <v>760000000</v>
      </c>
      <c r="U22" s="7">
        <v>0</v>
      </c>
      <c r="V22" s="7">
        <v>375547020</v>
      </c>
      <c r="W22" s="7">
        <v>384452980</v>
      </c>
      <c r="X22" s="7">
        <v>367450868</v>
      </c>
      <c r="Y22" s="7">
        <v>166996678</v>
      </c>
      <c r="Z22" s="7">
        <v>166996678</v>
      </c>
      <c r="AA22" s="7">
        <v>164058786</v>
      </c>
    </row>
    <row r="23" spans="1:27" x14ac:dyDescent="0.25">
      <c r="A23" s="4" t="s">
        <v>1</v>
      </c>
      <c r="B23" s="5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7">
        <v>9910826266</v>
      </c>
      <c r="R23" s="7">
        <v>2514386426</v>
      </c>
      <c r="S23" s="7">
        <v>1585108335</v>
      </c>
      <c r="T23" s="7">
        <v>10840104357</v>
      </c>
      <c r="U23" s="7">
        <v>693769814</v>
      </c>
      <c r="V23" s="7">
        <v>6753565395</v>
      </c>
      <c r="W23" s="7">
        <v>3392769148</v>
      </c>
      <c r="X23" s="7">
        <v>6045202178</v>
      </c>
      <c r="Y23" s="7">
        <v>4424656491.5299997</v>
      </c>
      <c r="Z23" s="7">
        <v>4391155853.5299997</v>
      </c>
      <c r="AA23" s="7">
        <v>4290245703.5300002</v>
      </c>
    </row>
    <row r="24" spans="1:27" x14ac:dyDescent="0.25">
      <c r="A24" s="4" t="s">
        <v>1</v>
      </c>
      <c r="B24" s="8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9" t="s">
        <v>1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</row>
    <row r="25" spans="1:27" ht="0" hidden="1" customHeight="1" x14ac:dyDescent="0.25"/>
    <row r="26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2F1E-1638-4F74-A5A9-EAD6770DDDB3}">
  <dimension ref="A1:AA19"/>
  <sheetViews>
    <sheetView topLeftCell="C10" workbookViewId="0">
      <selection activeCell="X19" sqref="X19:AA19"/>
    </sheetView>
  </sheetViews>
  <sheetFormatPr baseColWidth="10" defaultRowHeight="15" x14ac:dyDescent="0.25"/>
  <cols>
    <col min="1" max="1" width="13.42578125" customWidth="1"/>
    <col min="2" max="2" width="27" customWidth="1"/>
    <col min="3" max="3" width="19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428955725</v>
      </c>
      <c r="S5" s="7">
        <v>0</v>
      </c>
      <c r="T5" s="7">
        <v>1665320442</v>
      </c>
      <c r="U5" s="7">
        <v>0</v>
      </c>
      <c r="V5" s="7">
        <v>1109803202</v>
      </c>
      <c r="W5" s="7">
        <v>555517240</v>
      </c>
      <c r="X5" s="7">
        <v>1109456645</v>
      </c>
      <c r="Y5" s="7">
        <v>1100076709</v>
      </c>
      <c r="Z5" s="7">
        <v>1100076709</v>
      </c>
      <c r="AA5" s="7">
        <v>1094888941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346457334</v>
      </c>
      <c r="W6" s="7">
        <v>425034010</v>
      </c>
      <c r="X6" s="7">
        <v>346187333</v>
      </c>
      <c r="Y6" s="7">
        <v>346187333</v>
      </c>
      <c r="Z6" s="7">
        <v>334301489</v>
      </c>
      <c r="AA6" s="7">
        <v>334301489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124323238</v>
      </c>
      <c r="W7" s="7">
        <v>74041025</v>
      </c>
      <c r="X7" s="7">
        <v>124323237</v>
      </c>
      <c r="Y7" s="7">
        <v>122025364</v>
      </c>
      <c r="Z7" s="7">
        <v>122025364</v>
      </c>
      <c r="AA7" s="7">
        <v>122025364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709832917</v>
      </c>
      <c r="W8" s="7">
        <v>692803000</v>
      </c>
      <c r="X8" s="7">
        <v>407272510</v>
      </c>
      <c r="Y8" s="7">
        <v>407272510</v>
      </c>
      <c r="Z8" s="7">
        <v>407272510</v>
      </c>
      <c r="AA8" s="7">
        <v>399075810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57861476</v>
      </c>
      <c r="W9" s="7">
        <v>164138524</v>
      </c>
      <c r="X9" s="7">
        <v>57861476</v>
      </c>
      <c r="Y9" s="7">
        <v>57860448</v>
      </c>
      <c r="Z9" s="7">
        <v>57223103</v>
      </c>
      <c r="AA9" s="7">
        <v>57223103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594234036</v>
      </c>
      <c r="S11" s="7">
        <v>0</v>
      </c>
      <c r="T11" s="7">
        <v>1407818676</v>
      </c>
      <c r="U11" s="7">
        <v>0</v>
      </c>
      <c r="V11" s="7">
        <v>926917822</v>
      </c>
      <c r="W11" s="7">
        <v>480900854</v>
      </c>
      <c r="X11" s="7">
        <v>863715756</v>
      </c>
      <c r="Y11" s="7">
        <v>589168625.52999997</v>
      </c>
      <c r="Z11" s="7">
        <v>581822658.52999997</v>
      </c>
      <c r="AA11" s="7">
        <v>581822658.52999997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266045210</v>
      </c>
      <c r="W12" s="7">
        <v>79643759</v>
      </c>
      <c r="X12" s="7">
        <v>236036870</v>
      </c>
      <c r="Y12" s="7">
        <v>137365616</v>
      </c>
      <c r="Z12" s="7">
        <v>126672026</v>
      </c>
      <c r="AA12" s="7">
        <v>122111948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84919280</v>
      </c>
      <c r="W16" s="7">
        <v>34282596</v>
      </c>
      <c r="X16" s="7">
        <v>48924112</v>
      </c>
      <c r="Y16" s="7">
        <v>25306400</v>
      </c>
      <c r="Z16" s="7">
        <v>25306400</v>
      </c>
      <c r="AA16" s="7">
        <v>25306400</v>
      </c>
    </row>
    <row r="17" spans="1:27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0</v>
      </c>
      <c r="W18" s="7">
        <v>18000000</v>
      </c>
      <c r="X18" s="7">
        <v>0</v>
      </c>
      <c r="Y18" s="7">
        <v>0</v>
      </c>
      <c r="Z18" s="7">
        <v>0</v>
      </c>
      <c r="AA18" s="7">
        <v>0</v>
      </c>
    </row>
    <row r="19" spans="1:27" ht="31.5" customHeight="1" x14ac:dyDescent="0.25">
      <c r="X19" s="10">
        <f>SUM(X5:X18)</f>
        <v>3193777939</v>
      </c>
      <c r="Y19" s="10">
        <f t="shared" ref="Y19:AA19" si="0">SUM(Y5:Y18)</f>
        <v>2785263005.5299997</v>
      </c>
      <c r="Z19" s="10">
        <f t="shared" si="0"/>
        <v>2754700259.5299997</v>
      </c>
      <c r="AA19" s="10">
        <f t="shared" si="0"/>
        <v>2736755713.5299997</v>
      </c>
    </row>
  </sheetData>
  <pageMargins left="0.7" right="0.7" top="0.75" bottom="0.75" header="0.3" footer="0.3"/>
  <pageSetup paperSize="11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60BD-A643-4E8E-8C5D-69A8A581D087}">
  <dimension ref="A1:AA11"/>
  <sheetViews>
    <sheetView topLeftCell="C1" workbookViewId="0">
      <selection activeCell="X9" sqref="X9:AA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7.5" x14ac:dyDescent="0.25">
      <c r="A5" s="4" t="s">
        <v>33</v>
      </c>
      <c r="B5" s="5" t="s">
        <v>34</v>
      </c>
      <c r="C5" s="6" t="s">
        <v>69</v>
      </c>
      <c r="D5" s="4" t="s">
        <v>70</v>
      </c>
      <c r="E5" s="4" t="s">
        <v>71</v>
      </c>
      <c r="F5" s="4" t="s">
        <v>72</v>
      </c>
      <c r="G5" s="4" t="s">
        <v>73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74</v>
      </c>
      <c r="Q5" s="7">
        <v>402044235</v>
      </c>
      <c r="R5" s="7">
        <v>0</v>
      </c>
      <c r="S5" s="7">
        <v>0</v>
      </c>
      <c r="T5" s="7">
        <v>402044235</v>
      </c>
      <c r="U5" s="7">
        <v>0</v>
      </c>
      <c r="V5" s="7">
        <v>348758611</v>
      </c>
      <c r="W5" s="7">
        <v>53285624</v>
      </c>
      <c r="X5" s="7">
        <v>346063510</v>
      </c>
      <c r="Y5" s="7">
        <v>165569971</v>
      </c>
      <c r="Z5" s="7">
        <v>165569971</v>
      </c>
      <c r="AA5" s="7">
        <v>161820882</v>
      </c>
    </row>
    <row r="6" spans="1:27" ht="67.5" x14ac:dyDescent="0.25">
      <c r="A6" s="4" t="s">
        <v>33</v>
      </c>
      <c r="B6" s="5" t="s">
        <v>34</v>
      </c>
      <c r="C6" s="6" t="s">
        <v>69</v>
      </c>
      <c r="D6" s="4" t="s">
        <v>70</v>
      </c>
      <c r="E6" s="4" t="s">
        <v>71</v>
      </c>
      <c r="F6" s="4" t="s">
        <v>72</v>
      </c>
      <c r="G6" s="4" t="s">
        <v>73</v>
      </c>
      <c r="H6" s="4"/>
      <c r="I6" s="4"/>
      <c r="J6" s="4"/>
      <c r="K6" s="4"/>
      <c r="L6" s="4"/>
      <c r="M6" s="4" t="s">
        <v>53</v>
      </c>
      <c r="N6" s="4" t="s">
        <v>75</v>
      </c>
      <c r="O6" s="4" t="s">
        <v>40</v>
      </c>
      <c r="P6" s="5" t="s">
        <v>74</v>
      </c>
      <c r="Q6" s="7">
        <v>461882761</v>
      </c>
      <c r="R6" s="7">
        <v>0</v>
      </c>
      <c r="S6" s="7">
        <v>0</v>
      </c>
      <c r="T6" s="7">
        <v>461882761</v>
      </c>
      <c r="U6" s="7">
        <v>0</v>
      </c>
      <c r="V6" s="7">
        <v>374548872</v>
      </c>
      <c r="W6" s="7">
        <v>87333889</v>
      </c>
      <c r="X6" s="7">
        <v>335724148</v>
      </c>
      <c r="Y6" s="7">
        <v>204018180</v>
      </c>
      <c r="Z6" s="7">
        <v>204018180</v>
      </c>
      <c r="AA6" s="7">
        <v>204018180</v>
      </c>
    </row>
    <row r="7" spans="1:27" ht="45" x14ac:dyDescent="0.25">
      <c r="A7" s="4" t="s">
        <v>33</v>
      </c>
      <c r="B7" s="5" t="s">
        <v>34</v>
      </c>
      <c r="C7" s="6" t="s">
        <v>76</v>
      </c>
      <c r="D7" s="4" t="s">
        <v>70</v>
      </c>
      <c r="E7" s="4" t="s">
        <v>71</v>
      </c>
      <c r="F7" s="4" t="s">
        <v>72</v>
      </c>
      <c r="G7" s="4" t="s">
        <v>77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78</v>
      </c>
      <c r="Q7" s="7">
        <v>2296842005</v>
      </c>
      <c r="R7" s="7">
        <v>0</v>
      </c>
      <c r="S7" s="7">
        <v>0</v>
      </c>
      <c r="T7" s="7">
        <v>2296842005</v>
      </c>
      <c r="U7" s="7">
        <v>0</v>
      </c>
      <c r="V7" s="7">
        <v>2028550413</v>
      </c>
      <c r="W7" s="7">
        <v>268291592</v>
      </c>
      <c r="X7" s="7">
        <v>1802185713</v>
      </c>
      <c r="Y7" s="7">
        <v>1102808657</v>
      </c>
      <c r="Z7" s="7">
        <v>1099870765</v>
      </c>
      <c r="AA7" s="7">
        <v>1023592142</v>
      </c>
    </row>
    <row r="8" spans="1:27" ht="45" x14ac:dyDescent="0.25">
      <c r="A8" s="4" t="s">
        <v>33</v>
      </c>
      <c r="B8" s="5" t="s">
        <v>34</v>
      </c>
      <c r="C8" s="6" t="s">
        <v>76</v>
      </c>
      <c r="D8" s="4" t="s">
        <v>70</v>
      </c>
      <c r="E8" s="4" t="s">
        <v>71</v>
      </c>
      <c r="F8" s="4" t="s">
        <v>72</v>
      </c>
      <c r="G8" s="4" t="s">
        <v>77</v>
      </c>
      <c r="H8" s="4"/>
      <c r="I8" s="4"/>
      <c r="J8" s="4"/>
      <c r="K8" s="4"/>
      <c r="L8" s="4"/>
      <c r="M8" s="4" t="s">
        <v>53</v>
      </c>
      <c r="N8" s="4" t="s">
        <v>75</v>
      </c>
      <c r="O8" s="4" t="s">
        <v>40</v>
      </c>
      <c r="P8" s="5" t="s">
        <v>78</v>
      </c>
      <c r="Q8" s="7">
        <v>760000000</v>
      </c>
      <c r="R8" s="7">
        <v>0</v>
      </c>
      <c r="S8" s="7">
        <v>0</v>
      </c>
      <c r="T8" s="7">
        <v>760000000</v>
      </c>
      <c r="U8" s="7">
        <v>0</v>
      </c>
      <c r="V8" s="7">
        <v>375547020</v>
      </c>
      <c r="W8" s="7">
        <v>384452980</v>
      </c>
      <c r="X8" s="7">
        <v>367450868</v>
      </c>
      <c r="Y8" s="7">
        <v>166996678</v>
      </c>
      <c r="Z8" s="7">
        <v>166996678</v>
      </c>
      <c r="AA8" s="7">
        <v>164058786</v>
      </c>
    </row>
    <row r="9" spans="1:27" ht="30" customHeight="1" x14ac:dyDescent="0.25">
      <c r="A9" s="4" t="s">
        <v>1</v>
      </c>
      <c r="B9" s="8" t="s">
        <v>1</v>
      </c>
      <c r="C9" s="6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1</v>
      </c>
      <c r="N9" s="4" t="s">
        <v>1</v>
      </c>
      <c r="O9" s="4" t="s">
        <v>1</v>
      </c>
      <c r="P9" s="5" t="s">
        <v>1</v>
      </c>
      <c r="Q9" s="9" t="s">
        <v>1</v>
      </c>
      <c r="R9" s="9" t="s">
        <v>1</v>
      </c>
      <c r="S9" s="9" t="s">
        <v>1</v>
      </c>
      <c r="T9" s="9" t="s">
        <v>1</v>
      </c>
      <c r="U9" s="9" t="s">
        <v>1</v>
      </c>
      <c r="V9" s="9" t="s">
        <v>1</v>
      </c>
      <c r="W9" s="9" t="s">
        <v>1</v>
      </c>
      <c r="X9" s="11">
        <f>SUM(X5:X8)</f>
        <v>2851424239</v>
      </c>
      <c r="Y9" s="11">
        <f t="shared" ref="Y9:AA9" si="0">SUM(Y5:Y8)</f>
        <v>1639393486</v>
      </c>
      <c r="Z9" s="11">
        <f t="shared" si="0"/>
        <v>1636455594</v>
      </c>
      <c r="AA9" s="11">
        <f t="shared" si="0"/>
        <v>1553489990</v>
      </c>
    </row>
    <row r="10" spans="1:27" ht="0" hidden="1" customHeight="1" x14ac:dyDescent="0.25"/>
    <row r="11" spans="1:27" ht="33.950000000000003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5898F-67B3-4F38-B2F6-B969CF24CE9F}">
  <dimension ref="A1:AA12"/>
  <sheetViews>
    <sheetView topLeftCell="N1" workbookViewId="0">
      <selection activeCell="X12" sqref="X12:AA1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428955725</v>
      </c>
      <c r="S5" s="7">
        <v>0</v>
      </c>
      <c r="T5" s="7">
        <v>1665320442</v>
      </c>
      <c r="U5" s="7">
        <v>0</v>
      </c>
      <c r="V5" s="7">
        <v>1109803202</v>
      </c>
      <c r="W5" s="7">
        <v>555517240</v>
      </c>
      <c r="X5" s="7">
        <v>1109456645</v>
      </c>
      <c r="Y5" s="7">
        <v>1100076709</v>
      </c>
      <c r="Z5" s="7">
        <v>1100076709</v>
      </c>
      <c r="AA5" s="7">
        <v>1094888941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346457334</v>
      </c>
      <c r="W6" s="7">
        <v>425034010</v>
      </c>
      <c r="X6" s="7">
        <v>346187333</v>
      </c>
      <c r="Y6" s="7">
        <v>346187333</v>
      </c>
      <c r="Z6" s="7">
        <v>334301489</v>
      </c>
      <c r="AA6" s="7">
        <v>334301489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124323238</v>
      </c>
      <c r="W7" s="7">
        <v>74041025</v>
      </c>
      <c r="X7" s="7">
        <v>124323237</v>
      </c>
      <c r="Y7" s="7">
        <v>122025364</v>
      </c>
      <c r="Z7" s="7">
        <v>122025364</v>
      </c>
      <c r="AA7" s="7">
        <v>122025364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709832917</v>
      </c>
      <c r="W8" s="7">
        <v>692803000</v>
      </c>
      <c r="X8" s="7">
        <v>407272510</v>
      </c>
      <c r="Y8" s="7">
        <v>407272510</v>
      </c>
      <c r="Z8" s="7">
        <v>407272510</v>
      </c>
      <c r="AA8" s="7">
        <v>399075810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57861476</v>
      </c>
      <c r="W9" s="7">
        <v>164138524</v>
      </c>
      <c r="X9" s="7">
        <v>57861476</v>
      </c>
      <c r="Y9" s="7">
        <v>57860448</v>
      </c>
      <c r="Z9" s="7">
        <v>57223103</v>
      </c>
      <c r="AA9" s="7">
        <v>57223103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0" hidden="1" customHeight="1" x14ac:dyDescent="0.25"/>
    <row r="12" spans="1:27" ht="33.950000000000003" customHeight="1" x14ac:dyDescent="0.25">
      <c r="X12" s="10">
        <f>SUM(X5:X11)</f>
        <v>2045101201</v>
      </c>
      <c r="Y12" s="10">
        <f t="shared" ref="Y12:AA12" si="0">SUM(Y5:Y11)</f>
        <v>2033422364</v>
      </c>
      <c r="Z12" s="10">
        <f t="shared" si="0"/>
        <v>2020899175</v>
      </c>
      <c r="AA12" s="10">
        <f t="shared" si="0"/>
        <v>2007514707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8BAE-320F-48E6-A707-608FEF05FAAD}">
  <dimension ref="A1:AA8"/>
  <sheetViews>
    <sheetView topLeftCell="N1" workbookViewId="0">
      <selection activeCell="AD13" sqref="AD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51</v>
      </c>
      <c r="D5" s="4" t="s">
        <v>36</v>
      </c>
      <c r="E5" s="4" t="s">
        <v>43</v>
      </c>
      <c r="F5" s="4"/>
      <c r="G5" s="4"/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52</v>
      </c>
      <c r="Q5" s="7">
        <v>813584640</v>
      </c>
      <c r="R5" s="7">
        <v>594234036</v>
      </c>
      <c r="S5" s="7">
        <v>0</v>
      </c>
      <c r="T5" s="7">
        <v>1407818676</v>
      </c>
      <c r="U5" s="7">
        <v>0</v>
      </c>
      <c r="V5" s="7">
        <v>926917822</v>
      </c>
      <c r="W5" s="7">
        <v>480900854</v>
      </c>
      <c r="X5" s="7">
        <v>863715756</v>
      </c>
      <c r="Y5" s="7">
        <v>589168625.52999997</v>
      </c>
      <c r="Z5" s="7">
        <v>581822658.52999997</v>
      </c>
      <c r="AA5" s="7">
        <v>581822658.52999997</v>
      </c>
    </row>
    <row r="6" spans="1:27" ht="45" x14ac:dyDescent="0.25">
      <c r="A6" s="4" t="s">
        <v>33</v>
      </c>
      <c r="B6" s="5" t="s">
        <v>34</v>
      </c>
      <c r="C6" s="6" t="s">
        <v>51</v>
      </c>
      <c r="D6" s="4" t="s">
        <v>36</v>
      </c>
      <c r="E6" s="4" t="s">
        <v>43</v>
      </c>
      <c r="F6" s="4"/>
      <c r="G6" s="4"/>
      <c r="H6" s="4"/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52</v>
      </c>
      <c r="Q6" s="7">
        <v>345688969</v>
      </c>
      <c r="R6" s="7">
        <v>0</v>
      </c>
      <c r="S6" s="7">
        <v>0</v>
      </c>
      <c r="T6" s="7">
        <v>345688969</v>
      </c>
      <c r="U6" s="7">
        <v>0</v>
      </c>
      <c r="V6" s="7">
        <v>266045210</v>
      </c>
      <c r="W6" s="7">
        <v>79643759</v>
      </c>
      <c r="X6" s="7">
        <v>236036870</v>
      </c>
      <c r="Y6" s="7">
        <v>137365616</v>
      </c>
      <c r="Z6" s="7">
        <v>126672026</v>
      </c>
      <c r="AA6" s="7">
        <v>122111948</v>
      </c>
    </row>
    <row r="7" spans="1:27" ht="0" hidden="1" customHeight="1" x14ac:dyDescent="0.25"/>
    <row r="8" spans="1:27" ht="33.950000000000003" customHeight="1" x14ac:dyDescent="0.25">
      <c r="X8" s="10">
        <f>SUM(X5:X7)</f>
        <v>1099752626</v>
      </c>
      <c r="Y8" s="10">
        <f t="shared" ref="Y8:AA8" si="0">SUM(Y5:Y7)</f>
        <v>726534241.52999997</v>
      </c>
      <c r="Z8" s="10">
        <f t="shared" si="0"/>
        <v>708494684.52999997</v>
      </c>
      <c r="AA8" s="10">
        <f t="shared" si="0"/>
        <v>703934606.52999997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E720-8ECE-49DD-B7A3-BE8799278C38}">
  <dimension ref="A1:AA11"/>
  <sheetViews>
    <sheetView topLeftCell="C1" workbookViewId="0">
      <selection activeCell="X13" sqref="X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55</v>
      </c>
      <c r="D5" s="4" t="s">
        <v>36</v>
      </c>
      <c r="E5" s="4" t="s">
        <v>46</v>
      </c>
      <c r="F5" s="4" t="s">
        <v>46</v>
      </c>
      <c r="G5" s="4" t="s">
        <v>37</v>
      </c>
      <c r="H5" s="4" t="s">
        <v>56</v>
      </c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57</v>
      </c>
      <c r="Q5" s="7">
        <v>2053067118</v>
      </c>
      <c r="R5" s="7">
        <v>0</v>
      </c>
      <c r="S5" s="7">
        <v>1585108335</v>
      </c>
      <c r="T5" s="7">
        <v>467958783</v>
      </c>
      <c r="U5" s="7">
        <v>467958783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</row>
    <row r="6" spans="1:27" ht="45" x14ac:dyDescent="0.25">
      <c r="A6" s="4" t="s">
        <v>33</v>
      </c>
      <c r="B6" s="5" t="s">
        <v>34</v>
      </c>
      <c r="C6" s="6" t="s">
        <v>55</v>
      </c>
      <c r="D6" s="4" t="s">
        <v>36</v>
      </c>
      <c r="E6" s="4" t="s">
        <v>46</v>
      </c>
      <c r="F6" s="4" t="s">
        <v>46</v>
      </c>
      <c r="G6" s="4" t="s">
        <v>37</v>
      </c>
      <c r="H6" s="4" t="s">
        <v>56</v>
      </c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57</v>
      </c>
      <c r="Q6" s="7">
        <v>225811031</v>
      </c>
      <c r="R6" s="7">
        <v>0</v>
      </c>
      <c r="S6" s="7">
        <v>0</v>
      </c>
      <c r="T6" s="7">
        <v>225811031</v>
      </c>
      <c r="U6" s="7">
        <v>225811031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45" x14ac:dyDescent="0.25">
      <c r="A7" s="4" t="s">
        <v>33</v>
      </c>
      <c r="B7" s="5" t="s">
        <v>34</v>
      </c>
      <c r="C7" s="6" t="s">
        <v>58</v>
      </c>
      <c r="D7" s="4" t="s">
        <v>36</v>
      </c>
      <c r="E7" s="4" t="s">
        <v>46</v>
      </c>
      <c r="F7" s="4" t="s">
        <v>46</v>
      </c>
      <c r="G7" s="4" t="s">
        <v>59</v>
      </c>
      <c r="H7" s="4" t="s">
        <v>60</v>
      </c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61</v>
      </c>
      <c r="Q7" s="7">
        <v>0</v>
      </c>
      <c r="R7" s="7">
        <v>44055</v>
      </c>
      <c r="S7" s="7">
        <v>0</v>
      </c>
      <c r="T7" s="7">
        <v>44055</v>
      </c>
      <c r="U7" s="7">
        <v>0</v>
      </c>
      <c r="V7" s="7">
        <v>0</v>
      </c>
      <c r="W7" s="7">
        <v>44055</v>
      </c>
      <c r="X7" s="7">
        <v>0</v>
      </c>
      <c r="Y7" s="7">
        <v>0</v>
      </c>
      <c r="Z7" s="7">
        <v>0</v>
      </c>
      <c r="AA7" s="7">
        <v>0</v>
      </c>
    </row>
    <row r="8" spans="1:27" ht="45" x14ac:dyDescent="0.25">
      <c r="A8" s="4" t="s">
        <v>33</v>
      </c>
      <c r="B8" s="5" t="s">
        <v>34</v>
      </c>
      <c r="C8" s="6" t="s">
        <v>58</v>
      </c>
      <c r="D8" s="4" t="s">
        <v>36</v>
      </c>
      <c r="E8" s="4" t="s">
        <v>46</v>
      </c>
      <c r="F8" s="4" t="s">
        <v>46</v>
      </c>
      <c r="G8" s="4" t="s">
        <v>59</v>
      </c>
      <c r="H8" s="4" t="s">
        <v>60</v>
      </c>
      <c r="I8" s="4"/>
      <c r="J8" s="4"/>
      <c r="K8" s="4"/>
      <c r="L8" s="4"/>
      <c r="M8" s="4" t="s">
        <v>53</v>
      </c>
      <c r="N8" s="4" t="s">
        <v>54</v>
      </c>
      <c r="O8" s="4" t="s">
        <v>40</v>
      </c>
      <c r="P8" s="5" t="s">
        <v>61</v>
      </c>
      <c r="Q8" s="7">
        <v>119201876</v>
      </c>
      <c r="R8" s="7">
        <v>0</v>
      </c>
      <c r="S8" s="7">
        <v>0</v>
      </c>
      <c r="T8" s="7">
        <v>119201876</v>
      </c>
      <c r="U8" s="7">
        <v>0</v>
      </c>
      <c r="V8" s="7">
        <v>84919280</v>
      </c>
      <c r="W8" s="7">
        <v>34282596</v>
      </c>
      <c r="X8" s="7">
        <v>48924112</v>
      </c>
      <c r="Y8" s="7">
        <v>25306400</v>
      </c>
      <c r="Z8" s="7">
        <v>25306400</v>
      </c>
      <c r="AA8" s="7">
        <v>25306400</v>
      </c>
    </row>
    <row r="9" spans="1:27" ht="45" x14ac:dyDescent="0.25">
      <c r="A9" s="4" t="s">
        <v>33</v>
      </c>
      <c r="B9" s="5" t="s">
        <v>34</v>
      </c>
      <c r="C9" s="6" t="s">
        <v>62</v>
      </c>
      <c r="D9" s="4" t="s">
        <v>36</v>
      </c>
      <c r="E9" s="4" t="s">
        <v>46</v>
      </c>
      <c r="F9" s="4" t="s">
        <v>39</v>
      </c>
      <c r="G9" s="4"/>
      <c r="H9" s="4"/>
      <c r="I9" s="4"/>
      <c r="J9" s="4"/>
      <c r="K9" s="4"/>
      <c r="L9" s="4"/>
      <c r="M9" s="4" t="s">
        <v>53</v>
      </c>
      <c r="N9" s="4" t="s">
        <v>54</v>
      </c>
      <c r="O9" s="4" t="s">
        <v>40</v>
      </c>
      <c r="P9" s="5" t="s">
        <v>63</v>
      </c>
      <c r="Q9" s="7">
        <v>10000000</v>
      </c>
      <c r="R9" s="7">
        <v>0</v>
      </c>
      <c r="S9" s="7">
        <v>0</v>
      </c>
      <c r="T9" s="7">
        <v>10000000</v>
      </c>
      <c r="U9" s="7">
        <v>0</v>
      </c>
      <c r="V9" s="7">
        <v>0</v>
      </c>
      <c r="W9" s="7">
        <v>10000000</v>
      </c>
      <c r="X9" s="7">
        <v>0</v>
      </c>
      <c r="Y9" s="7">
        <v>0</v>
      </c>
      <c r="Z9" s="7">
        <v>0</v>
      </c>
      <c r="AA9" s="7">
        <v>0</v>
      </c>
    </row>
    <row r="10" spans="1:27" ht="45" x14ac:dyDescent="0.25">
      <c r="A10" s="4" t="s">
        <v>33</v>
      </c>
      <c r="B10" s="5" t="s">
        <v>34</v>
      </c>
      <c r="C10" s="6" t="s">
        <v>64</v>
      </c>
      <c r="D10" s="4" t="s">
        <v>36</v>
      </c>
      <c r="E10" s="4" t="s">
        <v>65</v>
      </c>
      <c r="F10" s="4" t="s">
        <v>59</v>
      </c>
      <c r="G10" s="4" t="s">
        <v>37</v>
      </c>
      <c r="H10" s="4"/>
      <c r="I10" s="4"/>
      <c r="J10" s="4"/>
      <c r="K10" s="4"/>
      <c r="L10" s="4"/>
      <c r="M10" s="4" t="s">
        <v>38</v>
      </c>
      <c r="N10" s="4" t="s">
        <v>66</v>
      </c>
      <c r="O10" s="4" t="s">
        <v>67</v>
      </c>
      <c r="P10" s="5" t="s">
        <v>68</v>
      </c>
      <c r="Q10" s="7">
        <v>18000000</v>
      </c>
      <c r="R10" s="7">
        <v>0</v>
      </c>
      <c r="S10" s="7">
        <v>0</v>
      </c>
      <c r="T10" s="7">
        <v>18000000</v>
      </c>
      <c r="U10" s="7">
        <v>0</v>
      </c>
      <c r="V10" s="7">
        <v>0</v>
      </c>
      <c r="W10" s="7">
        <v>18000000</v>
      </c>
      <c r="X10" s="7">
        <v>0</v>
      </c>
      <c r="Y10" s="7">
        <v>0</v>
      </c>
      <c r="Z10" s="7">
        <v>0</v>
      </c>
      <c r="AA10" s="7">
        <v>0</v>
      </c>
    </row>
    <row r="11" spans="1:27" ht="33.950000000000003" customHeight="1" x14ac:dyDescent="0.25">
      <c r="X11" s="10">
        <f>SUM(X5:X10)</f>
        <v>48924112</v>
      </c>
      <c r="Y11" s="10">
        <f t="shared" ref="Y11:AA11" si="0">SUM(Y5:Y10)</f>
        <v>25306400</v>
      </c>
      <c r="Z11" s="10">
        <f t="shared" si="0"/>
        <v>25306400</v>
      </c>
      <c r="AA11" s="10">
        <f t="shared" si="0"/>
        <v>25306400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9404-48B0-48B7-ADEE-F8C1C4B89CE6}">
  <sheetPr filterMode="1"/>
  <dimension ref="A1:AC26"/>
  <sheetViews>
    <sheetView topLeftCell="C11" workbookViewId="0">
      <selection activeCell="X23" sqref="X2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4" width="18.85546875" customWidth="1"/>
    <col min="25" max="27" width="18.85546875" hidden="1" customWidth="1"/>
    <col min="28" max="28" width="0" hidden="1" customWidth="1"/>
    <col min="29" max="29" width="6.42578125" hidden="1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428955725</v>
      </c>
      <c r="S5" s="7">
        <v>0</v>
      </c>
      <c r="T5" s="7">
        <v>1665320442</v>
      </c>
      <c r="U5" s="7">
        <v>0</v>
      </c>
      <c r="V5" s="7">
        <v>1109803202</v>
      </c>
      <c r="W5" s="7">
        <v>555517240</v>
      </c>
      <c r="X5" s="7">
        <v>1109456645</v>
      </c>
      <c r="Y5" s="7">
        <v>1100076709</v>
      </c>
      <c r="Z5" s="7">
        <v>1100076709</v>
      </c>
      <c r="AA5" s="7">
        <v>1094888941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346457334</v>
      </c>
      <c r="W6" s="7">
        <v>425034010</v>
      </c>
      <c r="X6" s="7">
        <v>346187333</v>
      </c>
      <c r="Y6" s="7">
        <v>346187333</v>
      </c>
      <c r="Z6" s="7">
        <v>334301489</v>
      </c>
      <c r="AA6" s="7">
        <v>334301489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124323238</v>
      </c>
      <c r="W7" s="7">
        <v>74041025</v>
      </c>
      <c r="X7" s="7">
        <v>124323237</v>
      </c>
      <c r="Y7" s="7">
        <v>122025364</v>
      </c>
      <c r="Z7" s="7">
        <v>122025364</v>
      </c>
      <c r="AA7" s="7">
        <v>122025364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709832917</v>
      </c>
      <c r="W8" s="7">
        <v>692803000</v>
      </c>
      <c r="X8" s="7">
        <v>407272510</v>
      </c>
      <c r="Y8" s="7">
        <v>407272510</v>
      </c>
      <c r="Z8" s="7">
        <v>407272510</v>
      </c>
      <c r="AA8" s="7">
        <v>399075810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57861476</v>
      </c>
      <c r="W9" s="7">
        <v>164138524</v>
      </c>
      <c r="X9" s="7">
        <v>57861476</v>
      </c>
      <c r="Y9" s="7">
        <v>57860448</v>
      </c>
      <c r="Z9" s="7">
        <v>57223103</v>
      </c>
      <c r="AA9" s="7">
        <v>57223103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594234036</v>
      </c>
      <c r="S11" s="7">
        <v>0</v>
      </c>
      <c r="T11" s="7">
        <v>1407818676</v>
      </c>
      <c r="U11" s="7">
        <v>0</v>
      </c>
      <c r="V11" s="7">
        <v>926917822</v>
      </c>
      <c r="W11" s="7">
        <v>480900854</v>
      </c>
      <c r="X11" s="7">
        <v>863715756</v>
      </c>
      <c r="Y11" s="7">
        <v>589168625.52999997</v>
      </c>
      <c r="Z11" s="7">
        <v>581822658.52999997</v>
      </c>
      <c r="AA11" s="7">
        <v>581822658.52999997</v>
      </c>
    </row>
    <row r="12" spans="1:27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266045210</v>
      </c>
      <c r="W12" s="7">
        <v>79643759</v>
      </c>
      <c r="X12" s="7">
        <v>236036870</v>
      </c>
      <c r="Y12" s="7">
        <v>137365616</v>
      </c>
      <c r="Z12" s="7">
        <v>126672026</v>
      </c>
      <c r="AA12" s="7">
        <v>122111948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hidden="1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hidden="1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84919280</v>
      </c>
      <c r="W16" s="7">
        <v>34282596</v>
      </c>
      <c r="X16" s="7">
        <v>48924112</v>
      </c>
      <c r="Y16" s="7">
        <v>25306400</v>
      </c>
      <c r="Z16" s="7">
        <v>25306400</v>
      </c>
      <c r="AA16" s="7">
        <v>25306400</v>
      </c>
    </row>
    <row r="17" spans="1:27" ht="45" hidden="1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0</v>
      </c>
      <c r="W18" s="7">
        <v>18000000</v>
      </c>
      <c r="X18" s="7">
        <v>0</v>
      </c>
      <c r="Y18" s="7">
        <v>0</v>
      </c>
      <c r="Z18" s="7">
        <v>0</v>
      </c>
      <c r="AA18" s="7">
        <v>0</v>
      </c>
    </row>
    <row r="19" spans="1:27" ht="67.5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74</v>
      </c>
      <c r="Q19" s="7">
        <v>402044235</v>
      </c>
      <c r="R19" s="7">
        <v>0</v>
      </c>
      <c r="S19" s="7">
        <v>0</v>
      </c>
      <c r="T19" s="7">
        <v>402044235</v>
      </c>
      <c r="U19" s="7">
        <v>0</v>
      </c>
      <c r="V19" s="7">
        <v>348758611</v>
      </c>
      <c r="W19" s="7">
        <v>53285624</v>
      </c>
      <c r="X19" s="7">
        <v>346063510</v>
      </c>
      <c r="Y19" s="7">
        <v>165569971</v>
      </c>
      <c r="Z19" s="7">
        <v>165569971</v>
      </c>
      <c r="AA19" s="7">
        <v>161820882</v>
      </c>
    </row>
    <row r="20" spans="1:27" ht="67.5" hidden="1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53</v>
      </c>
      <c r="N20" s="4" t="s">
        <v>75</v>
      </c>
      <c r="O20" s="4" t="s">
        <v>40</v>
      </c>
      <c r="P20" s="5" t="s">
        <v>74</v>
      </c>
      <c r="Q20" s="7">
        <v>461882761</v>
      </c>
      <c r="R20" s="7">
        <v>0</v>
      </c>
      <c r="S20" s="7">
        <v>0</v>
      </c>
      <c r="T20" s="7">
        <v>461882761</v>
      </c>
      <c r="U20" s="7">
        <v>0</v>
      </c>
      <c r="V20" s="7">
        <v>374548872</v>
      </c>
      <c r="W20" s="7">
        <v>87333889</v>
      </c>
      <c r="X20" s="7">
        <v>335724148</v>
      </c>
      <c r="Y20" s="7">
        <v>204018180</v>
      </c>
      <c r="Z20" s="7">
        <v>204018180</v>
      </c>
      <c r="AA20" s="7">
        <v>204018180</v>
      </c>
    </row>
    <row r="21" spans="1:27" ht="45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78</v>
      </c>
      <c r="Q21" s="7">
        <v>2296842005</v>
      </c>
      <c r="R21" s="7">
        <v>0</v>
      </c>
      <c r="S21" s="7">
        <v>0</v>
      </c>
      <c r="T21" s="7">
        <v>2296842005</v>
      </c>
      <c r="U21" s="7">
        <v>0</v>
      </c>
      <c r="V21" s="7">
        <v>2028550413</v>
      </c>
      <c r="W21" s="7">
        <v>268291592</v>
      </c>
      <c r="X21" s="7">
        <v>1802185713</v>
      </c>
      <c r="Y21" s="7">
        <v>1102808657</v>
      </c>
      <c r="Z21" s="7">
        <v>1099870765</v>
      </c>
      <c r="AA21" s="7">
        <v>1023592142</v>
      </c>
    </row>
    <row r="22" spans="1:27" ht="45" hidden="1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53</v>
      </c>
      <c r="N22" s="4" t="s">
        <v>75</v>
      </c>
      <c r="O22" s="4" t="s">
        <v>40</v>
      </c>
      <c r="P22" s="5" t="s">
        <v>78</v>
      </c>
      <c r="Q22" s="7">
        <v>760000000</v>
      </c>
      <c r="R22" s="7">
        <v>0</v>
      </c>
      <c r="S22" s="7">
        <v>0</v>
      </c>
      <c r="T22" s="7">
        <v>760000000</v>
      </c>
      <c r="U22" s="7">
        <v>0</v>
      </c>
      <c r="V22" s="7">
        <v>375547020</v>
      </c>
      <c r="W22" s="7">
        <v>384452980</v>
      </c>
      <c r="X22" s="7">
        <v>367450868</v>
      </c>
      <c r="Y22" s="7">
        <v>166996678</v>
      </c>
      <c r="Z22" s="7">
        <v>166996678</v>
      </c>
      <c r="AA22" s="7">
        <v>164058786</v>
      </c>
    </row>
    <row r="23" spans="1:27" x14ac:dyDescent="0.25">
      <c r="A23" s="4" t="s">
        <v>1</v>
      </c>
      <c r="B23" s="5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7">
        <v>9910826266</v>
      </c>
      <c r="R23" s="7">
        <v>2514386426</v>
      </c>
      <c r="S23" s="7">
        <v>1585108335</v>
      </c>
      <c r="T23" s="7">
        <v>10840104357</v>
      </c>
      <c r="U23" s="7">
        <v>693769814</v>
      </c>
      <c r="V23" s="7">
        <v>6753565395</v>
      </c>
      <c r="W23" s="7">
        <v>3392769148</v>
      </c>
      <c r="X23" s="13">
        <f>SUBTOTAL(9,X5:X22)</f>
        <v>5057066180</v>
      </c>
      <c r="Y23" s="7">
        <v>4424656491.5299997</v>
      </c>
      <c r="Z23" s="7">
        <v>4391155853.5299997</v>
      </c>
      <c r="AA23" s="7">
        <v>4290245703.5300002</v>
      </c>
    </row>
    <row r="24" spans="1:27" x14ac:dyDescent="0.25">
      <c r="A24" s="4" t="s">
        <v>1</v>
      </c>
      <c r="B24" s="8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9" t="s">
        <v>1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</row>
    <row r="25" spans="1:27" ht="0" hidden="1" customHeight="1" x14ac:dyDescent="0.25"/>
    <row r="26" spans="1:27" ht="33.950000000000003" customHeight="1" x14ac:dyDescent="0.25"/>
  </sheetData>
  <autoFilter ref="A4:AA24" xr:uid="{34D61D74-A611-4018-AA64-AA79242C8A85}">
    <filterColumn colId="13">
      <filters blank="1">
        <filter val="10"/>
        <filter val="11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846C-F5A8-4058-AEFC-06767F6E424E}">
  <sheetPr filterMode="1"/>
  <dimension ref="A1:AC26"/>
  <sheetViews>
    <sheetView topLeftCell="C6" workbookViewId="0">
      <selection activeCell="X23" sqref="X23:AA23"/>
    </sheetView>
  </sheetViews>
  <sheetFormatPr baseColWidth="10" defaultRowHeight="18.7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4" width="18.85546875" customWidth="1"/>
    <col min="25" max="26" width="18.85546875" hidden="1" customWidth="1"/>
    <col min="27" max="27" width="18.85546875" customWidth="1"/>
    <col min="28" max="28" width="0" hidden="1" customWidth="1"/>
    <col min="29" max="29" width="6.42578125" style="67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 x14ac:dyDescent="0.25">
      <c r="A5" s="4" t="s">
        <v>33</v>
      </c>
      <c r="B5" s="5" t="s">
        <v>34</v>
      </c>
      <c r="C5" s="64" t="s">
        <v>35</v>
      </c>
      <c r="D5" s="65" t="s">
        <v>36</v>
      </c>
      <c r="E5" s="65" t="s">
        <v>37</v>
      </c>
      <c r="F5" s="65" t="s">
        <v>37</v>
      </c>
      <c r="G5" s="65" t="s">
        <v>37</v>
      </c>
      <c r="H5" s="65"/>
      <c r="I5" s="65"/>
      <c r="J5" s="65"/>
      <c r="K5" s="65"/>
      <c r="L5" s="65"/>
      <c r="M5" s="65" t="s">
        <v>38</v>
      </c>
      <c r="N5" s="65" t="s">
        <v>39</v>
      </c>
      <c r="O5" s="65" t="s">
        <v>40</v>
      </c>
      <c r="P5" s="66" t="s">
        <v>41</v>
      </c>
      <c r="Q5" s="7">
        <v>1236364717</v>
      </c>
      <c r="R5" s="7">
        <v>428955725</v>
      </c>
      <c r="S5" s="7">
        <v>0</v>
      </c>
      <c r="T5" s="7">
        <v>1665320442</v>
      </c>
      <c r="U5" s="7">
        <v>0</v>
      </c>
      <c r="V5" s="7">
        <v>1109803202</v>
      </c>
      <c r="W5" s="7">
        <v>555517240</v>
      </c>
      <c r="X5" s="12">
        <v>1109456645</v>
      </c>
      <c r="Y5" s="7">
        <v>1100076709</v>
      </c>
      <c r="Z5" s="7">
        <v>1100076709</v>
      </c>
      <c r="AA5" s="12">
        <v>1094888941</v>
      </c>
      <c r="AC5" s="74">
        <v>5</v>
      </c>
    </row>
    <row r="6" spans="1:29" ht="45" x14ac:dyDescent="0.25">
      <c r="A6" s="4" t="s">
        <v>33</v>
      </c>
      <c r="B6" s="5" t="s">
        <v>34</v>
      </c>
      <c r="C6" s="64" t="s">
        <v>42</v>
      </c>
      <c r="D6" s="65" t="s">
        <v>36</v>
      </c>
      <c r="E6" s="65" t="s">
        <v>37</v>
      </c>
      <c r="F6" s="65" t="s">
        <v>37</v>
      </c>
      <c r="G6" s="65" t="s">
        <v>43</v>
      </c>
      <c r="H6" s="65"/>
      <c r="I6" s="65"/>
      <c r="J6" s="65"/>
      <c r="K6" s="65"/>
      <c r="L6" s="65"/>
      <c r="M6" s="65" t="s">
        <v>38</v>
      </c>
      <c r="N6" s="65" t="s">
        <v>39</v>
      </c>
      <c r="O6" s="65" t="s">
        <v>40</v>
      </c>
      <c r="P6" s="66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346457334</v>
      </c>
      <c r="W6" s="7">
        <v>425034010</v>
      </c>
      <c r="X6" s="12">
        <v>346187333</v>
      </c>
      <c r="Y6" s="7">
        <v>346187333</v>
      </c>
      <c r="Z6" s="7">
        <v>334301489</v>
      </c>
      <c r="AA6" s="12">
        <v>334301489</v>
      </c>
      <c r="AC6" s="74"/>
    </row>
    <row r="7" spans="1:29" ht="45" x14ac:dyDescent="0.25">
      <c r="A7" s="4" t="s">
        <v>33</v>
      </c>
      <c r="B7" s="5" t="s">
        <v>34</v>
      </c>
      <c r="C7" s="64" t="s">
        <v>45</v>
      </c>
      <c r="D7" s="65" t="s">
        <v>36</v>
      </c>
      <c r="E7" s="65" t="s">
        <v>37</v>
      </c>
      <c r="F7" s="65" t="s">
        <v>37</v>
      </c>
      <c r="G7" s="65" t="s">
        <v>46</v>
      </c>
      <c r="H7" s="65"/>
      <c r="I7" s="65"/>
      <c r="J7" s="65"/>
      <c r="K7" s="65"/>
      <c r="L7" s="65"/>
      <c r="M7" s="65" t="s">
        <v>38</v>
      </c>
      <c r="N7" s="65" t="s">
        <v>39</v>
      </c>
      <c r="O7" s="65" t="s">
        <v>40</v>
      </c>
      <c r="P7" s="66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124323238</v>
      </c>
      <c r="W7" s="7">
        <v>74041025</v>
      </c>
      <c r="X7" s="12">
        <v>124323237</v>
      </c>
      <c r="Y7" s="7">
        <v>122025364</v>
      </c>
      <c r="Z7" s="7">
        <v>122025364</v>
      </c>
      <c r="AA7" s="12">
        <v>122025364</v>
      </c>
      <c r="AC7" s="74"/>
    </row>
    <row r="8" spans="1:29" ht="45" x14ac:dyDescent="0.25">
      <c r="A8" s="4" t="s">
        <v>33</v>
      </c>
      <c r="B8" s="5" t="s">
        <v>34</v>
      </c>
      <c r="C8" s="60" t="s">
        <v>48</v>
      </c>
      <c r="D8" s="61" t="s">
        <v>36</v>
      </c>
      <c r="E8" s="61" t="s">
        <v>37</v>
      </c>
      <c r="F8" s="61" t="s">
        <v>43</v>
      </c>
      <c r="G8" s="61" t="s">
        <v>37</v>
      </c>
      <c r="H8" s="61"/>
      <c r="I8" s="61"/>
      <c r="J8" s="61"/>
      <c r="K8" s="61"/>
      <c r="L8" s="61"/>
      <c r="M8" s="61" t="s">
        <v>38</v>
      </c>
      <c r="N8" s="61" t="s">
        <v>39</v>
      </c>
      <c r="O8" s="61" t="s">
        <v>40</v>
      </c>
      <c r="P8" s="62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709832917</v>
      </c>
      <c r="W8" s="7">
        <v>692803000</v>
      </c>
      <c r="X8" s="63">
        <v>407272510</v>
      </c>
      <c r="Y8" s="7">
        <v>407272510</v>
      </c>
      <c r="Z8" s="7">
        <v>407272510</v>
      </c>
      <c r="AA8" s="63">
        <v>399075810</v>
      </c>
      <c r="AC8" s="73">
        <v>3</v>
      </c>
    </row>
    <row r="9" spans="1:29" ht="45" x14ac:dyDescent="0.25">
      <c r="A9" s="4" t="s">
        <v>33</v>
      </c>
      <c r="B9" s="5" t="s">
        <v>34</v>
      </c>
      <c r="C9" s="60" t="s">
        <v>49</v>
      </c>
      <c r="D9" s="61" t="s">
        <v>36</v>
      </c>
      <c r="E9" s="61" t="s">
        <v>37</v>
      </c>
      <c r="F9" s="61" t="s">
        <v>43</v>
      </c>
      <c r="G9" s="61" t="s">
        <v>43</v>
      </c>
      <c r="H9" s="61"/>
      <c r="I9" s="61"/>
      <c r="J9" s="61"/>
      <c r="K9" s="61"/>
      <c r="L9" s="61"/>
      <c r="M9" s="61" t="s">
        <v>38</v>
      </c>
      <c r="N9" s="61" t="s">
        <v>39</v>
      </c>
      <c r="O9" s="61" t="s">
        <v>40</v>
      </c>
      <c r="P9" s="62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57861476</v>
      </c>
      <c r="W9" s="7">
        <v>164138524</v>
      </c>
      <c r="X9" s="63">
        <v>57861476</v>
      </c>
      <c r="Y9" s="7">
        <v>57860448</v>
      </c>
      <c r="Z9" s="7">
        <v>57223103</v>
      </c>
      <c r="AA9" s="63">
        <v>57223103</v>
      </c>
      <c r="AC9" s="73"/>
    </row>
    <row r="10" spans="1:29" ht="45" x14ac:dyDescent="0.25">
      <c r="A10" s="4" t="s">
        <v>33</v>
      </c>
      <c r="B10" s="5" t="s">
        <v>34</v>
      </c>
      <c r="C10" s="60" t="s">
        <v>50</v>
      </c>
      <c r="D10" s="61" t="s">
        <v>36</v>
      </c>
      <c r="E10" s="61" t="s">
        <v>37</v>
      </c>
      <c r="F10" s="61" t="s">
        <v>43</v>
      </c>
      <c r="G10" s="61" t="s">
        <v>46</v>
      </c>
      <c r="H10" s="61"/>
      <c r="I10" s="61"/>
      <c r="J10" s="61"/>
      <c r="K10" s="61"/>
      <c r="L10" s="61"/>
      <c r="M10" s="61" t="s">
        <v>38</v>
      </c>
      <c r="N10" s="61" t="s">
        <v>39</v>
      </c>
      <c r="O10" s="61" t="s">
        <v>40</v>
      </c>
      <c r="P10" s="62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63">
        <v>0</v>
      </c>
      <c r="Y10" s="7">
        <v>0</v>
      </c>
      <c r="Z10" s="7">
        <v>0</v>
      </c>
      <c r="AA10" s="63">
        <v>0</v>
      </c>
      <c r="AC10" s="73"/>
    </row>
    <row r="11" spans="1:29" ht="45" x14ac:dyDescent="0.25">
      <c r="A11" s="4" t="s">
        <v>33</v>
      </c>
      <c r="B11" s="5" t="s">
        <v>34</v>
      </c>
      <c r="C11" s="56" t="s">
        <v>51</v>
      </c>
      <c r="D11" s="57" t="s">
        <v>36</v>
      </c>
      <c r="E11" s="57" t="s">
        <v>43</v>
      </c>
      <c r="F11" s="57"/>
      <c r="G11" s="57"/>
      <c r="H11" s="57"/>
      <c r="I11" s="57"/>
      <c r="J11" s="57"/>
      <c r="K11" s="57"/>
      <c r="L11" s="57"/>
      <c r="M11" s="57" t="s">
        <v>38</v>
      </c>
      <c r="N11" s="57" t="s">
        <v>39</v>
      </c>
      <c r="O11" s="57" t="s">
        <v>40</v>
      </c>
      <c r="P11" s="58" t="s">
        <v>52</v>
      </c>
      <c r="Q11" s="7">
        <v>813584640</v>
      </c>
      <c r="R11" s="7">
        <v>594234036</v>
      </c>
      <c r="S11" s="7">
        <v>0</v>
      </c>
      <c r="T11" s="7">
        <v>1407818676</v>
      </c>
      <c r="U11" s="7">
        <v>0</v>
      </c>
      <c r="V11" s="7">
        <v>926917822</v>
      </c>
      <c r="W11" s="7">
        <v>480900854</v>
      </c>
      <c r="X11" s="59">
        <v>863715756</v>
      </c>
      <c r="Y11" s="7">
        <v>589168625.52999997</v>
      </c>
      <c r="Z11" s="7">
        <v>581822658.52999997</v>
      </c>
      <c r="AA11" s="59">
        <v>581822658.52999997</v>
      </c>
      <c r="AC11" s="68">
        <v>11</v>
      </c>
    </row>
    <row r="12" spans="1:29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266045210</v>
      </c>
      <c r="W12" s="7">
        <v>79643759</v>
      </c>
      <c r="X12" s="7">
        <v>236036870</v>
      </c>
      <c r="Y12" s="7">
        <v>137365616</v>
      </c>
      <c r="Z12" s="7">
        <v>126672026</v>
      </c>
      <c r="AA12" s="7">
        <v>122111948</v>
      </c>
      <c r="AC12"/>
    </row>
    <row r="13" spans="1:29" ht="45" x14ac:dyDescent="0.25">
      <c r="A13" s="4" t="s">
        <v>33</v>
      </c>
      <c r="B13" s="5" t="s">
        <v>34</v>
      </c>
      <c r="C13" s="51" t="s">
        <v>55</v>
      </c>
      <c r="D13" s="52" t="s">
        <v>36</v>
      </c>
      <c r="E13" s="52" t="s">
        <v>46</v>
      </c>
      <c r="F13" s="52" t="s">
        <v>46</v>
      </c>
      <c r="G13" s="52" t="s">
        <v>37</v>
      </c>
      <c r="H13" s="52" t="s">
        <v>56</v>
      </c>
      <c r="I13" s="52"/>
      <c r="J13" s="52"/>
      <c r="K13" s="52"/>
      <c r="L13" s="52"/>
      <c r="M13" s="52" t="s">
        <v>38</v>
      </c>
      <c r="N13" s="52" t="s">
        <v>39</v>
      </c>
      <c r="O13" s="52" t="s">
        <v>40</v>
      </c>
      <c r="P13" s="53" t="s">
        <v>57</v>
      </c>
      <c r="Q13" s="54">
        <v>2053067118</v>
      </c>
      <c r="R13" s="54">
        <v>0</v>
      </c>
      <c r="S13" s="54">
        <v>1585108335</v>
      </c>
      <c r="T13" s="54">
        <v>467958783</v>
      </c>
      <c r="U13" s="54">
        <v>467958783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5"/>
      <c r="AC13" s="71">
        <v>24</v>
      </c>
    </row>
    <row r="14" spans="1:29" ht="45" hidden="1" x14ac:dyDescent="0.25">
      <c r="A14" s="4" t="s">
        <v>33</v>
      </c>
      <c r="B14" s="5" t="s">
        <v>34</v>
      </c>
      <c r="C14" s="51" t="s">
        <v>55</v>
      </c>
      <c r="D14" s="52" t="s">
        <v>36</v>
      </c>
      <c r="E14" s="52" t="s">
        <v>46</v>
      </c>
      <c r="F14" s="52" t="s">
        <v>46</v>
      </c>
      <c r="G14" s="52" t="s">
        <v>37</v>
      </c>
      <c r="H14" s="52" t="s">
        <v>56</v>
      </c>
      <c r="I14" s="52"/>
      <c r="J14" s="52"/>
      <c r="K14" s="52"/>
      <c r="L14" s="52"/>
      <c r="M14" s="52" t="s">
        <v>53</v>
      </c>
      <c r="N14" s="52" t="s">
        <v>54</v>
      </c>
      <c r="O14" s="52" t="s">
        <v>40</v>
      </c>
      <c r="P14" s="53" t="s">
        <v>57</v>
      </c>
      <c r="Q14" s="54">
        <v>225811031</v>
      </c>
      <c r="R14" s="54">
        <v>0</v>
      </c>
      <c r="S14" s="54">
        <v>0</v>
      </c>
      <c r="T14" s="54">
        <v>225811031</v>
      </c>
      <c r="U14" s="54">
        <v>225811031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5"/>
      <c r="AC14" s="72"/>
    </row>
    <row r="15" spans="1:29" ht="45" x14ac:dyDescent="0.25">
      <c r="A15" s="4" t="s">
        <v>33</v>
      </c>
      <c r="B15" s="5" t="s">
        <v>34</v>
      </c>
      <c r="C15" s="51" t="s">
        <v>58</v>
      </c>
      <c r="D15" s="52" t="s">
        <v>36</v>
      </c>
      <c r="E15" s="52" t="s">
        <v>46</v>
      </c>
      <c r="F15" s="52" t="s">
        <v>46</v>
      </c>
      <c r="G15" s="52" t="s">
        <v>59</v>
      </c>
      <c r="H15" s="52" t="s">
        <v>60</v>
      </c>
      <c r="I15" s="52"/>
      <c r="J15" s="52"/>
      <c r="K15" s="52"/>
      <c r="L15" s="52"/>
      <c r="M15" s="52" t="s">
        <v>38</v>
      </c>
      <c r="N15" s="52" t="s">
        <v>39</v>
      </c>
      <c r="O15" s="52" t="s">
        <v>40</v>
      </c>
      <c r="P15" s="53" t="s">
        <v>61</v>
      </c>
      <c r="Q15" s="54">
        <v>0</v>
      </c>
      <c r="R15" s="54">
        <v>44055</v>
      </c>
      <c r="S15" s="54">
        <v>0</v>
      </c>
      <c r="T15" s="54">
        <v>44055</v>
      </c>
      <c r="U15" s="54">
        <v>0</v>
      </c>
      <c r="V15" s="54">
        <v>0</v>
      </c>
      <c r="W15" s="54">
        <v>44055</v>
      </c>
      <c r="X15" s="54">
        <v>0</v>
      </c>
      <c r="Y15" s="54">
        <v>0</v>
      </c>
      <c r="Z15" s="54">
        <v>0</v>
      </c>
      <c r="AA15" s="54">
        <v>0</v>
      </c>
      <c r="AB15" s="55"/>
      <c r="AC15" s="71"/>
    </row>
    <row r="16" spans="1:29" ht="45" hidden="1" x14ac:dyDescent="0.25">
      <c r="A16" s="4" t="s">
        <v>33</v>
      </c>
      <c r="B16" s="5" t="s">
        <v>34</v>
      </c>
      <c r="C16" s="51" t="s">
        <v>58</v>
      </c>
      <c r="D16" s="52" t="s">
        <v>36</v>
      </c>
      <c r="E16" s="52" t="s">
        <v>46</v>
      </c>
      <c r="F16" s="52" t="s">
        <v>46</v>
      </c>
      <c r="G16" s="52" t="s">
        <v>59</v>
      </c>
      <c r="H16" s="52" t="s">
        <v>60</v>
      </c>
      <c r="I16" s="52"/>
      <c r="J16" s="52"/>
      <c r="K16" s="52"/>
      <c r="L16" s="52"/>
      <c r="M16" s="52" t="s">
        <v>53</v>
      </c>
      <c r="N16" s="52" t="s">
        <v>54</v>
      </c>
      <c r="O16" s="52" t="s">
        <v>40</v>
      </c>
      <c r="P16" s="53" t="s">
        <v>61</v>
      </c>
      <c r="Q16" s="54">
        <v>119201876</v>
      </c>
      <c r="R16" s="54">
        <v>0</v>
      </c>
      <c r="S16" s="54">
        <v>0</v>
      </c>
      <c r="T16" s="54">
        <v>119201876</v>
      </c>
      <c r="U16" s="54">
        <v>0</v>
      </c>
      <c r="V16" s="54">
        <v>84919280</v>
      </c>
      <c r="W16" s="54">
        <v>34282596</v>
      </c>
      <c r="X16" s="54">
        <v>48924112</v>
      </c>
      <c r="Y16" s="54">
        <v>25306400</v>
      </c>
      <c r="Z16" s="54">
        <v>25306400</v>
      </c>
      <c r="AA16" s="54">
        <v>25306400</v>
      </c>
      <c r="AB16" s="55"/>
      <c r="AC16" s="72"/>
    </row>
    <row r="17" spans="1:29" ht="45" hidden="1" x14ac:dyDescent="0.25">
      <c r="A17" s="4" t="s">
        <v>33</v>
      </c>
      <c r="B17" s="5" t="s">
        <v>34</v>
      </c>
      <c r="C17" s="51" t="s">
        <v>62</v>
      </c>
      <c r="D17" s="52" t="s">
        <v>36</v>
      </c>
      <c r="E17" s="52" t="s">
        <v>46</v>
      </c>
      <c r="F17" s="52" t="s">
        <v>39</v>
      </c>
      <c r="G17" s="52"/>
      <c r="H17" s="52"/>
      <c r="I17" s="52"/>
      <c r="J17" s="52"/>
      <c r="K17" s="52"/>
      <c r="L17" s="52"/>
      <c r="M17" s="52" t="s">
        <v>53</v>
      </c>
      <c r="N17" s="52" t="s">
        <v>54</v>
      </c>
      <c r="O17" s="52" t="s">
        <v>40</v>
      </c>
      <c r="P17" s="53" t="s">
        <v>63</v>
      </c>
      <c r="Q17" s="54">
        <v>10000000</v>
      </c>
      <c r="R17" s="54">
        <v>0</v>
      </c>
      <c r="S17" s="54">
        <v>0</v>
      </c>
      <c r="T17" s="54">
        <v>10000000</v>
      </c>
      <c r="U17" s="54">
        <v>0</v>
      </c>
      <c r="V17" s="54">
        <v>0</v>
      </c>
      <c r="W17" s="54">
        <v>10000000</v>
      </c>
      <c r="X17" s="54">
        <v>0</v>
      </c>
      <c r="Y17" s="54">
        <v>0</v>
      </c>
      <c r="Z17" s="54">
        <v>0</v>
      </c>
      <c r="AA17" s="54">
        <v>0</v>
      </c>
      <c r="AB17" s="55"/>
      <c r="AC17" s="72"/>
    </row>
    <row r="18" spans="1:29" ht="45" x14ac:dyDescent="0.25">
      <c r="A18" s="4" t="s">
        <v>33</v>
      </c>
      <c r="B18" s="5" t="s">
        <v>34</v>
      </c>
      <c r="C18" s="51" t="s">
        <v>64</v>
      </c>
      <c r="D18" s="52" t="s">
        <v>36</v>
      </c>
      <c r="E18" s="52" t="s">
        <v>65</v>
      </c>
      <c r="F18" s="52" t="s">
        <v>59</v>
      </c>
      <c r="G18" s="52" t="s">
        <v>37</v>
      </c>
      <c r="H18" s="52"/>
      <c r="I18" s="52"/>
      <c r="J18" s="52"/>
      <c r="K18" s="52"/>
      <c r="L18" s="52"/>
      <c r="M18" s="52" t="s">
        <v>38</v>
      </c>
      <c r="N18" s="52" t="s">
        <v>66</v>
      </c>
      <c r="O18" s="52" t="s">
        <v>67</v>
      </c>
      <c r="P18" s="53" t="s">
        <v>68</v>
      </c>
      <c r="Q18" s="54">
        <v>18000000</v>
      </c>
      <c r="R18" s="54">
        <v>0</v>
      </c>
      <c r="S18" s="54">
        <v>0</v>
      </c>
      <c r="T18" s="54">
        <v>18000000</v>
      </c>
      <c r="U18" s="54">
        <v>0</v>
      </c>
      <c r="V18" s="54">
        <v>0</v>
      </c>
      <c r="W18" s="54">
        <v>18000000</v>
      </c>
      <c r="X18" s="54">
        <v>0</v>
      </c>
      <c r="Y18" s="54">
        <v>0</v>
      </c>
      <c r="Z18" s="54">
        <v>0</v>
      </c>
      <c r="AA18" s="54">
        <v>0</v>
      </c>
      <c r="AB18" s="55"/>
      <c r="AC18" s="71"/>
    </row>
    <row r="19" spans="1:29" ht="67.5" x14ac:dyDescent="0.25">
      <c r="A19" s="4" t="s">
        <v>33</v>
      </c>
      <c r="B19" s="5" t="s">
        <v>34</v>
      </c>
      <c r="C19" s="46" t="s">
        <v>69</v>
      </c>
      <c r="D19" s="47" t="s">
        <v>70</v>
      </c>
      <c r="E19" s="47" t="s">
        <v>71</v>
      </c>
      <c r="F19" s="47" t="s">
        <v>72</v>
      </c>
      <c r="G19" s="47" t="s">
        <v>73</v>
      </c>
      <c r="H19" s="47"/>
      <c r="I19" s="47"/>
      <c r="J19" s="47"/>
      <c r="K19" s="47"/>
      <c r="L19" s="47"/>
      <c r="M19" s="47" t="s">
        <v>38</v>
      </c>
      <c r="N19" s="47" t="s">
        <v>39</v>
      </c>
      <c r="O19" s="47" t="s">
        <v>40</v>
      </c>
      <c r="P19" s="48" t="s">
        <v>74</v>
      </c>
      <c r="Q19" s="49">
        <v>402044235</v>
      </c>
      <c r="R19" s="49">
        <v>0</v>
      </c>
      <c r="S19" s="49">
        <v>0</v>
      </c>
      <c r="T19" s="49">
        <v>402044235</v>
      </c>
      <c r="U19" s="49">
        <v>0</v>
      </c>
      <c r="V19" s="49">
        <v>348758611</v>
      </c>
      <c r="W19" s="49">
        <v>53285624</v>
      </c>
      <c r="X19" s="49">
        <v>346063510</v>
      </c>
      <c r="Y19" s="49">
        <v>165569971</v>
      </c>
      <c r="Z19" s="49">
        <v>165569971</v>
      </c>
      <c r="AA19" s="49">
        <v>161820882</v>
      </c>
      <c r="AB19" s="50"/>
      <c r="AC19" s="69">
        <v>40</v>
      </c>
    </row>
    <row r="20" spans="1:29" ht="67.5" hidden="1" x14ac:dyDescent="0.25">
      <c r="A20" s="4" t="s">
        <v>33</v>
      </c>
      <c r="B20" s="5" t="s">
        <v>34</v>
      </c>
      <c r="C20" s="46" t="s">
        <v>69</v>
      </c>
      <c r="D20" s="47" t="s">
        <v>70</v>
      </c>
      <c r="E20" s="47" t="s">
        <v>71</v>
      </c>
      <c r="F20" s="47" t="s">
        <v>72</v>
      </c>
      <c r="G20" s="47" t="s">
        <v>73</v>
      </c>
      <c r="H20" s="47"/>
      <c r="I20" s="47"/>
      <c r="J20" s="47"/>
      <c r="K20" s="47"/>
      <c r="L20" s="47"/>
      <c r="M20" s="47" t="s">
        <v>53</v>
      </c>
      <c r="N20" s="47" t="s">
        <v>75</v>
      </c>
      <c r="O20" s="47" t="s">
        <v>40</v>
      </c>
      <c r="P20" s="48" t="s">
        <v>74</v>
      </c>
      <c r="Q20" s="49">
        <v>461882761</v>
      </c>
      <c r="R20" s="49">
        <v>0</v>
      </c>
      <c r="S20" s="49">
        <v>0</v>
      </c>
      <c r="T20" s="49">
        <v>461882761</v>
      </c>
      <c r="U20" s="49">
        <v>0</v>
      </c>
      <c r="V20" s="49">
        <v>374548872</v>
      </c>
      <c r="W20" s="49">
        <v>87333889</v>
      </c>
      <c r="X20" s="49">
        <v>335724148</v>
      </c>
      <c r="Y20" s="49">
        <v>204018180</v>
      </c>
      <c r="Z20" s="49">
        <v>204018180</v>
      </c>
      <c r="AA20" s="49">
        <v>204018180</v>
      </c>
      <c r="AB20" s="50"/>
      <c r="AC20" s="70"/>
    </row>
    <row r="21" spans="1:29" ht="45" x14ac:dyDescent="0.25">
      <c r="A21" s="4" t="s">
        <v>33</v>
      </c>
      <c r="B21" s="5" t="s">
        <v>34</v>
      </c>
      <c r="C21" s="46" t="s">
        <v>76</v>
      </c>
      <c r="D21" s="47" t="s">
        <v>70</v>
      </c>
      <c r="E21" s="47" t="s">
        <v>71</v>
      </c>
      <c r="F21" s="47" t="s">
        <v>72</v>
      </c>
      <c r="G21" s="47" t="s">
        <v>77</v>
      </c>
      <c r="H21" s="47"/>
      <c r="I21" s="47"/>
      <c r="J21" s="47"/>
      <c r="K21" s="47"/>
      <c r="L21" s="47"/>
      <c r="M21" s="47" t="s">
        <v>38</v>
      </c>
      <c r="N21" s="47" t="s">
        <v>39</v>
      </c>
      <c r="O21" s="47" t="s">
        <v>40</v>
      </c>
      <c r="P21" s="48" t="s">
        <v>78</v>
      </c>
      <c r="Q21" s="49">
        <v>2296842005</v>
      </c>
      <c r="R21" s="49">
        <v>0</v>
      </c>
      <c r="S21" s="49">
        <v>0</v>
      </c>
      <c r="T21" s="49">
        <v>2296842005</v>
      </c>
      <c r="U21" s="49">
        <v>0</v>
      </c>
      <c r="V21" s="49">
        <v>2028550413</v>
      </c>
      <c r="W21" s="49">
        <v>268291592</v>
      </c>
      <c r="X21" s="49">
        <v>1802185713</v>
      </c>
      <c r="Y21" s="49">
        <v>1102808657</v>
      </c>
      <c r="Z21" s="49">
        <v>1099870765</v>
      </c>
      <c r="AA21" s="49">
        <v>1023592142</v>
      </c>
      <c r="AB21" s="50"/>
      <c r="AC21" s="69"/>
    </row>
    <row r="22" spans="1:29" ht="45" hidden="1" x14ac:dyDescent="0.25">
      <c r="A22" s="4" t="s">
        <v>33</v>
      </c>
      <c r="B22" s="5" t="s">
        <v>34</v>
      </c>
      <c r="C22" s="46" t="s">
        <v>76</v>
      </c>
      <c r="D22" s="47" t="s">
        <v>70</v>
      </c>
      <c r="E22" s="47" t="s">
        <v>71</v>
      </c>
      <c r="F22" s="47" t="s">
        <v>72</v>
      </c>
      <c r="G22" s="47" t="s">
        <v>77</v>
      </c>
      <c r="H22" s="47"/>
      <c r="I22" s="47"/>
      <c r="J22" s="47"/>
      <c r="K22" s="47"/>
      <c r="L22" s="47"/>
      <c r="M22" s="47" t="s">
        <v>53</v>
      </c>
      <c r="N22" s="47" t="s">
        <v>75</v>
      </c>
      <c r="O22" s="47" t="s">
        <v>40</v>
      </c>
      <c r="P22" s="48" t="s">
        <v>78</v>
      </c>
      <c r="Q22" s="49">
        <v>760000000</v>
      </c>
      <c r="R22" s="49">
        <v>0</v>
      </c>
      <c r="S22" s="49">
        <v>0</v>
      </c>
      <c r="T22" s="49">
        <v>760000000</v>
      </c>
      <c r="U22" s="49">
        <v>0</v>
      </c>
      <c r="V22" s="49">
        <v>375547020</v>
      </c>
      <c r="W22" s="49">
        <v>384452980</v>
      </c>
      <c r="X22" s="49">
        <v>367450868</v>
      </c>
      <c r="Y22" s="49">
        <v>166996678</v>
      </c>
      <c r="Z22" s="49">
        <v>166996678</v>
      </c>
      <c r="AA22" s="49">
        <v>164058786</v>
      </c>
      <c r="AB22" s="50"/>
      <c r="AC22" s="70"/>
    </row>
    <row r="23" spans="1:29" ht="26.25" customHeight="1" x14ac:dyDescent="0.25">
      <c r="A23" s="4"/>
      <c r="B23" s="5"/>
      <c r="C23" s="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7"/>
      <c r="R23" s="7"/>
      <c r="S23" s="7"/>
      <c r="T23" s="7"/>
      <c r="U23" s="7"/>
      <c r="V23" s="7"/>
      <c r="W23" s="7"/>
      <c r="X23" s="13">
        <f>SUBTOTAL(9,X5:X22)</f>
        <v>5057066180</v>
      </c>
      <c r="Y23" s="13">
        <f t="shared" ref="Y23:AA23" si="0">SUBTOTAL(9,Y5:Y22)</f>
        <v>3890969617.5299997</v>
      </c>
      <c r="Z23" s="13">
        <f t="shared" si="0"/>
        <v>3868162569.5299997</v>
      </c>
      <c r="AA23" s="13">
        <f t="shared" si="0"/>
        <v>3774750389.5299997</v>
      </c>
    </row>
    <row r="24" spans="1:29" x14ac:dyDescent="0.25">
      <c r="A24" s="4" t="s">
        <v>1</v>
      </c>
      <c r="B24" s="8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9" t="s">
        <v>1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</row>
    <row r="25" spans="1:29" ht="0" hidden="1" customHeight="1" x14ac:dyDescent="0.25">
      <c r="AC25"/>
    </row>
    <row r="26" spans="1:29" ht="33.950000000000003" customHeight="1" x14ac:dyDescent="0.25"/>
  </sheetData>
  <autoFilter ref="A4:AC24" xr:uid="{FF53CBDF-A67F-4A0E-A2D7-A66B2633CAFB}">
    <filterColumn colId="13">
      <filters blank="1">
        <filter val="10"/>
        <filter val="11"/>
      </filters>
    </filterColumn>
  </autoFilter>
  <mergeCells count="4">
    <mergeCell ref="AC19:AC22"/>
    <mergeCell ref="AC13:AC18"/>
    <mergeCell ref="AC8:AC10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AA3AD-5061-4907-820E-3642DFAA4ACD}">
  <sheetPr>
    <pageSetUpPr fitToPage="1"/>
  </sheetPr>
  <dimension ref="B3:I32"/>
  <sheetViews>
    <sheetView tabSelected="1" workbookViewId="0">
      <selection activeCell="K30" sqref="K30"/>
    </sheetView>
  </sheetViews>
  <sheetFormatPr baseColWidth="10" defaultRowHeight="15" x14ac:dyDescent="0.25"/>
  <cols>
    <col min="1" max="1" width="11.42578125" style="14"/>
    <col min="2" max="2" width="12.85546875" style="14" customWidth="1"/>
    <col min="3" max="3" width="17.140625" style="14" customWidth="1"/>
    <col min="4" max="4" width="13.28515625" style="14" customWidth="1"/>
    <col min="5" max="5" width="16.85546875" style="14" bestFit="1" customWidth="1"/>
    <col min="6" max="9" width="13.42578125" style="14" customWidth="1"/>
    <col min="10" max="16384" width="11.42578125" style="14"/>
  </cols>
  <sheetData>
    <row r="3" spans="2:9" ht="28.5" x14ac:dyDescent="0.45">
      <c r="B3" s="75" t="s">
        <v>97</v>
      </c>
      <c r="C3" s="75"/>
      <c r="D3" s="75"/>
      <c r="E3" s="75"/>
      <c r="F3" s="75"/>
      <c r="G3" s="75"/>
      <c r="H3" s="75"/>
      <c r="I3" s="75"/>
    </row>
    <row r="4" spans="2:9" ht="15.75" thickBot="1" x14ac:dyDescent="0.3"/>
    <row r="5" spans="2:9" ht="22.5" x14ac:dyDescent="0.25">
      <c r="B5" s="15" t="s">
        <v>9</v>
      </c>
      <c r="C5" s="16" t="s">
        <v>79</v>
      </c>
      <c r="D5" s="17" t="s">
        <v>80</v>
      </c>
      <c r="E5" s="18" t="s">
        <v>81</v>
      </c>
      <c r="F5" s="16" t="s">
        <v>82</v>
      </c>
      <c r="G5" s="19" t="s">
        <v>29</v>
      </c>
      <c r="H5" s="19" t="s">
        <v>30</v>
      </c>
      <c r="I5" s="19" t="s">
        <v>83</v>
      </c>
    </row>
    <row r="6" spans="2:9" ht="24" x14ac:dyDescent="0.25">
      <c r="B6" s="20" t="s">
        <v>84</v>
      </c>
      <c r="C6" s="21">
        <v>5990057265</v>
      </c>
      <c r="D6" s="21">
        <f>[1]FUNCIONAMIENTO!R19</f>
        <v>2514386426</v>
      </c>
      <c r="E6" s="21">
        <f>[1]FUNCIONAMIENTO!S19</f>
        <v>1585108335</v>
      </c>
      <c r="F6" s="22">
        <f>C6+D6-E6</f>
        <v>6919335356</v>
      </c>
      <c r="G6" s="21">
        <f>FUNCIONAMIENTO!X19</f>
        <v>3193777939</v>
      </c>
      <c r="H6" s="21">
        <f>FUNCIONAMIENTO!Y19</f>
        <v>2785263005.5299997</v>
      </c>
      <c r="I6" s="21">
        <f>FUNCIONAMIENTO!AA19</f>
        <v>2736755713.5299997</v>
      </c>
    </row>
    <row r="7" spans="2:9" ht="15.75" thickBot="1" x14ac:dyDescent="0.3">
      <c r="B7" s="23" t="s">
        <v>85</v>
      </c>
      <c r="C7" s="24">
        <v>3920769001</v>
      </c>
      <c r="D7" s="24">
        <v>0</v>
      </c>
      <c r="E7" s="24"/>
      <c r="F7" s="22">
        <f>C7+D7-E7</f>
        <v>3920769001</v>
      </c>
      <c r="G7" s="24">
        <f>INVERSIÓN!X9</f>
        <v>2851424239</v>
      </c>
      <c r="H7" s="25">
        <f>INVERSIÓN!Y9</f>
        <v>1639393486</v>
      </c>
      <c r="I7" s="24">
        <f>INVERSIÓN!AA9</f>
        <v>1553489990</v>
      </c>
    </row>
    <row r="8" spans="2:9" ht="15.75" thickBot="1" x14ac:dyDescent="0.3">
      <c r="B8" s="26" t="s">
        <v>86</v>
      </c>
      <c r="C8" s="27">
        <f>+SUM(C6:C7)</f>
        <v>9910826266</v>
      </c>
      <c r="D8" s="27">
        <f>+SUM(D6:D7)</f>
        <v>2514386426</v>
      </c>
      <c r="E8" s="28">
        <f>E6+E7</f>
        <v>1585108335</v>
      </c>
      <c r="F8" s="29">
        <f>SUM(F6:F7)</f>
        <v>10840104357</v>
      </c>
      <c r="G8" s="30">
        <f>+SUM(G6:G7)</f>
        <v>6045202178</v>
      </c>
      <c r="H8" s="31">
        <f>+SUM(H6:H7)</f>
        <v>4424656491.5299997</v>
      </c>
      <c r="I8" s="31">
        <f>+SUM(I6:I7)</f>
        <v>4290245703.5299997</v>
      </c>
    </row>
    <row r="10" spans="2:9" ht="24" x14ac:dyDescent="0.25">
      <c r="B10" s="20" t="s">
        <v>87</v>
      </c>
      <c r="C10" s="21">
        <v>2404703631</v>
      </c>
      <c r="D10" s="32">
        <f>'[1]GASTO DE PERSONAL'!R12</f>
        <v>1920108335</v>
      </c>
      <c r="E10" s="21">
        <v>0</v>
      </c>
      <c r="F10" s="33">
        <f>C10+D10-E10</f>
        <v>4324811966</v>
      </c>
      <c r="G10" s="21">
        <f>'GASTOS DEL PERSONAL'!X12</f>
        <v>2045101201</v>
      </c>
      <c r="H10" s="21">
        <f>'GASTOS DEL PERSONAL'!Y12</f>
        <v>2033422364</v>
      </c>
      <c r="I10" s="21">
        <f>'GASTOS DEL PERSONAL'!AA12</f>
        <v>2007514707</v>
      </c>
    </row>
    <row r="11" spans="2:9" ht="36" x14ac:dyDescent="0.25">
      <c r="B11" s="20" t="s">
        <v>88</v>
      </c>
      <c r="C11" s="21">
        <v>1159273609</v>
      </c>
      <c r="D11" s="21">
        <f>'[1]BIENES Y SERVICIOS'!R8</f>
        <v>594234036</v>
      </c>
      <c r="E11" s="21">
        <v>0</v>
      </c>
      <c r="F11" s="22">
        <f t="shared" ref="F11:F12" si="0">C11+D11-E11</f>
        <v>1753507645</v>
      </c>
      <c r="G11" s="21">
        <f>'ADQUISICIPON DE B y SER'!X8</f>
        <v>1099752626</v>
      </c>
      <c r="H11" s="21">
        <f>'ADQUISICIPON DE B y SER'!Y8</f>
        <v>726534241.52999997</v>
      </c>
      <c r="I11" s="21">
        <f>'ADQUISICIPON DE B y SER'!AA8</f>
        <v>703934606.52999997</v>
      </c>
    </row>
    <row r="12" spans="2:9" ht="36" x14ac:dyDescent="0.25">
      <c r="B12" s="20" t="s">
        <v>89</v>
      </c>
      <c r="C12" s="21">
        <v>2426080025</v>
      </c>
      <c r="D12" s="21">
        <f>[1]TRANSFERENCIAS!R11</f>
        <v>44055</v>
      </c>
      <c r="E12" s="21">
        <f>[1]TRANSFERENCIAS!S11</f>
        <v>1585108335</v>
      </c>
      <c r="F12" s="22">
        <f t="shared" si="0"/>
        <v>841015745</v>
      </c>
      <c r="G12" s="21">
        <f>TRANSFERENCIA!X11</f>
        <v>48924112</v>
      </c>
      <c r="H12" s="21">
        <f>TRANSFERENCIA!Y11</f>
        <v>25306400</v>
      </c>
      <c r="I12" s="21">
        <f>TRANSFERENCIA!AA11</f>
        <v>25306400</v>
      </c>
    </row>
    <row r="13" spans="2:9" x14ac:dyDescent="0.25">
      <c r="C13" s="34">
        <f>SUM(C10:C12)</f>
        <v>5990057265</v>
      </c>
      <c r="D13" s="34">
        <f t="shared" ref="D13:I13" si="1">SUM(D10:D12)</f>
        <v>2514386426</v>
      </c>
      <c r="E13" s="34">
        <f t="shared" si="1"/>
        <v>1585108335</v>
      </c>
      <c r="F13" s="34">
        <f t="shared" si="1"/>
        <v>6919335356</v>
      </c>
      <c r="G13" s="34">
        <f t="shared" si="1"/>
        <v>3193777939</v>
      </c>
      <c r="H13" s="34">
        <f t="shared" si="1"/>
        <v>2785263005.5299997</v>
      </c>
      <c r="I13" s="34">
        <f t="shared" si="1"/>
        <v>2736755713.5299997</v>
      </c>
    </row>
    <row r="15" spans="2:9" ht="24" x14ac:dyDescent="0.25">
      <c r="B15" s="20" t="s">
        <v>69</v>
      </c>
      <c r="C15" s="21">
        <f>[2]INVERSIONES!Q5+[2]INVERSIONES!Q6</f>
        <v>863926996</v>
      </c>
      <c r="D15" s="24">
        <v>0</v>
      </c>
      <c r="E15" s="24"/>
      <c r="F15" s="22">
        <f>C15+D15-E15</f>
        <v>863926996</v>
      </c>
      <c r="G15" s="21">
        <f>INVERSIÓN!X5+INVERSIÓN!X6</f>
        <v>681787658</v>
      </c>
      <c r="H15" s="21">
        <f>INVERSIÓN!Y5+INVERSIÓN!Y6</f>
        <v>369588151</v>
      </c>
      <c r="I15" s="21">
        <f>INVERSIÓN!AA5+INVERSIÓN!AA6</f>
        <v>365839062</v>
      </c>
    </row>
    <row r="16" spans="2:9" ht="24.75" thickBot="1" x14ac:dyDescent="0.3">
      <c r="B16" s="20" t="s">
        <v>76</v>
      </c>
      <c r="C16" s="24">
        <f>[2]INVERSIONES!Q7+[2]INVERSIONES!Q8</f>
        <v>3056842005</v>
      </c>
      <c r="D16" s="24">
        <v>0</v>
      </c>
      <c r="E16" s="24"/>
      <c r="F16" s="22">
        <f>C16+D16-E16</f>
        <v>3056842005</v>
      </c>
      <c r="G16" s="24">
        <f>INVERSIÓN!X7+INVERSIÓN!X8</f>
        <v>2169636581</v>
      </c>
      <c r="H16" s="25">
        <f>INVERSIÓN!Y7+INVERSIÓN!Y8</f>
        <v>1269805335</v>
      </c>
      <c r="I16" s="24">
        <f>INVERSIÓN!AA7+INVERSIÓN!AA8</f>
        <v>1187650928</v>
      </c>
    </row>
    <row r="17" spans="2:9" ht="15.75" thickBot="1" x14ac:dyDescent="0.3">
      <c r="B17" s="26" t="s">
        <v>86</v>
      </c>
      <c r="C17" s="27">
        <f>+SUM(C15:C16)</f>
        <v>3920769001</v>
      </c>
      <c r="D17" s="27">
        <f>+SUM(D15:D16)</f>
        <v>0</v>
      </c>
      <c r="E17" s="28">
        <f>E15+E16</f>
        <v>0</v>
      </c>
      <c r="F17" s="29">
        <f>SUM(F15:F16)</f>
        <v>3920769001</v>
      </c>
      <c r="G17" s="30">
        <f>+SUM(G15:G16)</f>
        <v>2851424239</v>
      </c>
      <c r="H17" s="35">
        <f>+SUM(H15:H16)</f>
        <v>1639393486</v>
      </c>
      <c r="I17" s="31">
        <f>+SUM(I15:I16)+J19</f>
        <v>1553489990</v>
      </c>
    </row>
    <row r="19" spans="2:9" x14ac:dyDescent="0.25">
      <c r="B19" s="36" t="s">
        <v>90</v>
      </c>
    </row>
    <row r="20" spans="2:9" x14ac:dyDescent="0.25">
      <c r="B20" s="37" t="s">
        <v>91</v>
      </c>
      <c r="C20" s="38">
        <f>'INGRESOS SÓLO NACIÓN'!X23</f>
        <v>5057066180</v>
      </c>
      <c r="D20" s="39">
        <f>-H17</f>
        <v>-1639393486</v>
      </c>
      <c r="E20" s="40">
        <f>C20+D20</f>
        <v>3417672694</v>
      </c>
    </row>
    <row r="21" spans="2:9" x14ac:dyDescent="0.25">
      <c r="D21" s="41" t="s">
        <v>92</v>
      </c>
      <c r="E21" s="42" t="s">
        <v>93</v>
      </c>
    </row>
    <row r="22" spans="2:9" x14ac:dyDescent="0.25">
      <c r="B22" s="37" t="s">
        <v>94</v>
      </c>
      <c r="C22" s="43"/>
    </row>
    <row r="23" spans="2:9" x14ac:dyDescent="0.25">
      <c r="C23" s="44" t="s">
        <v>95</v>
      </c>
    </row>
    <row r="25" spans="2:9" ht="15.75" thickBot="1" x14ac:dyDescent="0.3"/>
    <row r="26" spans="2:9" ht="22.5" x14ac:dyDescent="0.25">
      <c r="B26" s="76" t="s">
        <v>96</v>
      </c>
      <c r="C26" s="76"/>
      <c r="D26" s="17" t="s">
        <v>80</v>
      </c>
      <c r="E26" s="18" t="s">
        <v>81</v>
      </c>
      <c r="F26" s="16" t="s">
        <v>82</v>
      </c>
      <c r="G26" s="19" t="s">
        <v>29</v>
      </c>
      <c r="H26" s="19" t="s">
        <v>30</v>
      </c>
      <c r="I26" s="19" t="s">
        <v>83</v>
      </c>
    </row>
    <row r="27" spans="2:9" x14ac:dyDescent="0.25">
      <c r="B27" s="45">
        <v>3</v>
      </c>
      <c r="C27" s="21">
        <v>680832917</v>
      </c>
      <c r="D27" s="32">
        <f>'[1]SNIES SÓLO NACIÓN'!R8+'[1]SNIES SÓLO NACIÓN'!R9+'[1]SNIES SÓLO NACIÓN'!R10</f>
        <v>1008803000</v>
      </c>
      <c r="E27" s="21">
        <v>0</v>
      </c>
      <c r="F27" s="33">
        <f>C27+D27-E27</f>
        <v>1689635917</v>
      </c>
      <c r="G27" s="21">
        <f>'SNIES SÓLO NACIÓN'!X8+'SNIES SÓLO NACIÓN'!X9</f>
        <v>465133986</v>
      </c>
      <c r="H27" s="21">
        <v>0</v>
      </c>
      <c r="I27" s="21">
        <f>'SNIES SÓLO NACIÓN'!AA8+'SNIES SÓLO NACIÓN'!AA9</f>
        <v>456298913</v>
      </c>
    </row>
    <row r="28" spans="2:9" x14ac:dyDescent="0.25">
      <c r="B28" s="45">
        <v>5</v>
      </c>
      <c r="C28" s="21">
        <v>1723870714</v>
      </c>
      <c r="D28" s="32">
        <f>'[1]SNIES SÓLO NACIÓN'!R5+'[1]SNIES SÓLO NACIÓN'!R6+'[1]SNIES SÓLO NACIÓN'!R7</f>
        <v>911305335</v>
      </c>
      <c r="E28" s="21">
        <v>0</v>
      </c>
      <c r="F28" s="33">
        <f t="shared" ref="F28:F31" si="2">C28+D28-E28</f>
        <v>2635176049</v>
      </c>
      <c r="G28" s="21">
        <f>'SNIES SÓLO NACIÓN'!X5+'SNIES SÓLO NACIÓN'!X6+'SNIES SÓLO NACIÓN'!X7</f>
        <v>1579967215</v>
      </c>
      <c r="H28" s="21">
        <v>0</v>
      </c>
      <c r="I28" s="21">
        <f>'SNIES SÓLO NACIÓN'!AA5+'SNIES SÓLO NACIÓN'!AA6+'SNIES SÓLO NACIÓN'!AA7</f>
        <v>1551215794</v>
      </c>
    </row>
    <row r="29" spans="2:9" x14ac:dyDescent="0.25">
      <c r="B29" s="45">
        <v>11</v>
      </c>
      <c r="C29" s="21">
        <v>1159273609</v>
      </c>
      <c r="D29" s="32">
        <f>'[1]SNIES SÓLO NACIÓN'!R11</f>
        <v>594234036</v>
      </c>
      <c r="E29" s="21">
        <v>0</v>
      </c>
      <c r="F29" s="33">
        <f t="shared" si="2"/>
        <v>1753507645</v>
      </c>
      <c r="G29" s="21">
        <f>'SNIES SÓLO NACIÓN'!X11</f>
        <v>863715756</v>
      </c>
      <c r="H29" s="21">
        <v>0</v>
      </c>
      <c r="I29" s="21">
        <f>'SNIES SÓLO NACIÓN'!AA11</f>
        <v>581822658.52999997</v>
      </c>
    </row>
    <row r="30" spans="2:9" x14ac:dyDescent="0.25">
      <c r="B30" s="45">
        <v>24</v>
      </c>
      <c r="C30" s="21">
        <v>2426080025</v>
      </c>
      <c r="D30" s="21">
        <f>'[1]SNIES SÓLO NACIÓN'!R15</f>
        <v>44055</v>
      </c>
      <c r="E30" s="21">
        <f>'[1]SNIES SÓLO NACIÓN'!S13</f>
        <v>1585108335</v>
      </c>
      <c r="F30" s="33">
        <f t="shared" si="2"/>
        <v>841015745</v>
      </c>
      <c r="G30" s="21">
        <f>'[1]SNIES SÓLO NACIÓN'!X13</f>
        <v>0</v>
      </c>
      <c r="H30" s="21">
        <f>'[3]SNIES SÓLO NACIÓN'!AA13+'[3]SNIES SÓLO NACIÓN'!AA17</f>
        <v>0</v>
      </c>
      <c r="I30" s="21">
        <f>'[3]SNIES SÓLO NACIÓN'!AA13+'[3]SNIES SÓLO NACIÓN'!AA17</f>
        <v>0</v>
      </c>
    </row>
    <row r="31" spans="2:9" x14ac:dyDescent="0.25">
      <c r="B31" s="45">
        <v>40</v>
      </c>
      <c r="C31" s="21">
        <v>3920769001</v>
      </c>
      <c r="D31" s="21">
        <v>0</v>
      </c>
      <c r="E31" s="21">
        <v>0</v>
      </c>
      <c r="F31" s="33">
        <f t="shared" si="2"/>
        <v>3920769001</v>
      </c>
      <c r="G31" s="21">
        <f>'SNIES SÓLO NACIÓN'!X19+'SNIES SÓLO NACIÓN'!X21</f>
        <v>2148249223</v>
      </c>
      <c r="H31" s="21">
        <v>0</v>
      </c>
      <c r="I31" s="21">
        <f>'SNIES SÓLO NACIÓN'!AA19+'SNIES SÓLO NACIÓN'!AA21</f>
        <v>1185413024</v>
      </c>
    </row>
    <row r="32" spans="2:9" x14ac:dyDescent="0.25">
      <c r="C32" s="34">
        <f>SUM(C27:C31)</f>
        <v>9910826266</v>
      </c>
      <c r="D32" s="34">
        <f t="shared" ref="D32:I32" si="3">SUM(D27:D31)</f>
        <v>2514386426</v>
      </c>
      <c r="E32" s="34">
        <f t="shared" si="3"/>
        <v>1585108335</v>
      </c>
      <c r="F32" s="34">
        <f t="shared" si="3"/>
        <v>10840104357</v>
      </c>
      <c r="G32" s="34">
        <f t="shared" si="3"/>
        <v>5057066180</v>
      </c>
      <c r="H32" s="34">
        <v>0</v>
      </c>
      <c r="I32" s="34">
        <f t="shared" si="3"/>
        <v>3774750389.5299997</v>
      </c>
    </row>
  </sheetData>
  <mergeCells count="2">
    <mergeCell ref="B3:I3"/>
    <mergeCell ref="B26:C26"/>
  </mergeCells>
  <pageMargins left="0.7" right="0.7" top="0.75" bottom="0.75" header="0.3" footer="0.3"/>
  <pageSetup scale="7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REP_EPG034_EjecucionPresupuesta</vt:lpstr>
      <vt:lpstr>FUNCIONAMIENTO</vt:lpstr>
      <vt:lpstr>INVERSIÓN</vt:lpstr>
      <vt:lpstr>GASTOS DEL PERSONAL</vt:lpstr>
      <vt:lpstr>ADQUISICIPON DE B y SER</vt:lpstr>
      <vt:lpstr>TRANSFERENCIA</vt:lpstr>
      <vt:lpstr>INGRESOS SÓLO NACIÓN</vt:lpstr>
      <vt:lpstr>SNIES SÓLO NACIÓN</vt:lpstr>
      <vt:lpstr>INFORME GENERAL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Lynne Anne Davis Sjogreen</cp:lastModifiedBy>
  <cp:lastPrinted>2023-10-02T13:39:54Z</cp:lastPrinted>
  <dcterms:created xsi:type="dcterms:W3CDTF">2023-10-02T13:38:02Z</dcterms:created>
  <dcterms:modified xsi:type="dcterms:W3CDTF">2024-01-30T23:42:47Z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