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ADEMICA\Desktop\PTEP 2025\Nueva carpeta\"/>
    </mc:Choice>
  </mc:AlternateContent>
  <bookViews>
    <workbookView xWindow="0" yWindow="0" windowWidth="28800" windowHeight="11910" tabRatio="947" firstSheet="1" activeTab="5"/>
  </bookViews>
  <sheets>
    <sheet name="RESUMEN COMPONENTES" sheetId="6" r:id="rId1"/>
    <sheet name="MATRIZ UNIFICADA " sheetId="7" r:id="rId2"/>
    <sheet name=" GESTION DE RIESGO CORUPC." sheetId="1" r:id="rId3"/>
    <sheet name="RACIONALIZACION DE TRAMITES" sheetId="2" r:id="rId4"/>
    <sheet name="RENDICION DE CUENTAS" sheetId="3" r:id="rId5"/>
    <sheet name="ATENCION AL CIUDADANO" sheetId="4" r:id="rId6"/>
    <sheet name="MEC. TRANSPARENCIA ACCESO INFOR" sheetId="5" r:id="rId7"/>
  </sheets>
  <definedNames>
    <definedName name="_xlnm._FilterDatabase" localSheetId="1" hidden="1">'MATRIZ UNIFICADA '!$B$5:$V$22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7" i="2" l="1"/>
  <c r="T10" i="7"/>
  <c r="T17" i="7"/>
  <c r="T7" i="4" s="1"/>
  <c r="T11" i="4"/>
  <c r="S7" i="4"/>
  <c r="S11" i="4"/>
  <c r="C11" i="6" l="1"/>
  <c r="T17" i="5" l="1"/>
  <c r="S17" i="5"/>
  <c r="T15" i="5"/>
  <c r="T7" i="5"/>
  <c r="S15" i="5"/>
  <c r="S10" i="5"/>
  <c r="S7" i="5"/>
  <c r="T22" i="7"/>
  <c r="S10" i="4"/>
  <c r="S12" i="4"/>
  <c r="T12" i="3"/>
  <c r="T10" i="3"/>
  <c r="T9" i="3"/>
  <c r="T8" i="3"/>
  <c r="T7" i="3"/>
  <c r="S12" i="3"/>
  <c r="S11" i="3"/>
  <c r="S10" i="3"/>
  <c r="S9" i="3"/>
  <c r="S8" i="3"/>
  <c r="S7" i="3"/>
  <c r="S6" i="2"/>
  <c r="S10" i="1"/>
  <c r="R7" i="1"/>
  <c r="S7" i="2" l="1"/>
  <c r="S8" i="2" s="1"/>
  <c r="Q7" i="7" l="1"/>
  <c r="Q7" i="1"/>
  <c r="R6" i="1" l="1"/>
  <c r="Q6" i="1"/>
  <c r="R22" i="7"/>
  <c r="T20" i="7"/>
  <c r="R20" i="7"/>
  <c r="T18" i="7"/>
  <c r="T10" i="4" s="1"/>
  <c r="T19" i="7"/>
  <c r="R19" i="7"/>
  <c r="R17" i="7"/>
  <c r="R18" i="7"/>
  <c r="T11" i="7"/>
  <c r="T7" i="2" s="1"/>
  <c r="R11" i="7"/>
  <c r="R10" i="7"/>
  <c r="T6" i="7"/>
  <c r="T7" i="7"/>
  <c r="Q8" i="7"/>
  <c r="Q9" i="7" s="1"/>
  <c r="Q9" i="1" s="1"/>
  <c r="T12" i="4" l="1"/>
  <c r="Q8" i="1"/>
  <c r="T7" i="1"/>
  <c r="T10" i="1" s="1"/>
  <c r="T6" i="2"/>
  <c r="T8" i="2"/>
</calcChain>
</file>

<file path=xl/sharedStrings.xml><?xml version="1.0" encoding="utf-8"?>
<sst xmlns="http://schemas.openxmlformats.org/spreadsheetml/2006/main" count="487" uniqueCount="146">
  <si>
    <t>SUBCOMPONENTE / PROCESOS</t>
  </si>
  <si>
    <t>ACTIVIDADES</t>
  </si>
  <si>
    <t>META</t>
  </si>
  <si>
    <t>PRODUCTO</t>
  </si>
  <si>
    <t>RESPONSABLE</t>
  </si>
  <si>
    <t>PERIODICIDAD</t>
  </si>
  <si>
    <t>PRIMER SEMESTRE 2025</t>
  </si>
  <si>
    <t>FECHA</t>
  </si>
  <si>
    <t>ENE</t>
  </si>
  <si>
    <t>FEB</t>
  </si>
  <si>
    <t>MAR</t>
  </si>
  <si>
    <t>ABR</t>
  </si>
  <si>
    <t>MAY</t>
  </si>
  <si>
    <t>JUN</t>
  </si>
  <si>
    <t>Inicio</t>
  </si>
  <si>
    <t>Fin</t>
  </si>
  <si>
    <t>Politica de Administracion de riesgos</t>
  </si>
  <si>
    <t>1.1</t>
  </si>
  <si>
    <t>Revisar  y actualizar la politica de administracion de riesgos e incorporarla en el PTEP según la normatividad vigente</t>
  </si>
  <si>
    <t>Un (1) documento actualizado, aprobado y publicado</t>
  </si>
  <si>
    <t>Política de administración del riesgo actualizada y aprobada</t>
  </si>
  <si>
    <t>Planeación</t>
  </si>
  <si>
    <t>Una vez</t>
  </si>
  <si>
    <t>X</t>
  </si>
  <si>
    <t>Mapa de riesgos de corrupción</t>
  </si>
  <si>
    <t>2.1</t>
  </si>
  <si>
    <t>Monitoreo de los Riesgos de Corrupción</t>
  </si>
  <si>
    <t>Cero (0) riesgos de corrupción materializados</t>
  </si>
  <si>
    <t>Matriz de riesgos  de corrupcion diligenciada</t>
  </si>
  <si>
    <t>Lideres de procesos</t>
  </si>
  <si>
    <t>Periódica</t>
  </si>
  <si>
    <t>2.2</t>
  </si>
  <si>
    <t>Seguimiento y Evaluación de los Riesgos de Corrupción</t>
  </si>
  <si>
    <t>Informes de seguimiento y evaluación  a los riesgos de corrupción</t>
  </si>
  <si>
    <t>Control Interno</t>
  </si>
  <si>
    <t>Cuatrimestral</t>
  </si>
  <si>
    <t>2.3</t>
  </si>
  <si>
    <t>Socializar al interior de la entidad y publicar el Mapa de Riesgos de Corrupción</t>
  </si>
  <si>
    <t>Un (1) Mapa de Riesgos de corrupción socializado y publicado en la página web</t>
  </si>
  <si>
    <t>Mapa de Riesgos de Corrpución socializado  y publicado en página web</t>
  </si>
  <si>
    <t>GESTION DEL RIESGO DE CORRUPCION</t>
  </si>
  <si>
    <t>Plataforma SUIT</t>
  </si>
  <si>
    <t>Revisar  y actualizar los trámites de la entidad dentro del SUIT</t>
  </si>
  <si>
    <t>17 trámites actualizados  en el SUIT</t>
  </si>
  <si>
    <t>Trámites actualizados  en el SUIT</t>
  </si>
  <si>
    <t>Racionalización</t>
  </si>
  <si>
    <t>Racionalizar dos (2) trámites en el SUIT</t>
  </si>
  <si>
    <t>2 trámites racionalizados en el SUIT</t>
  </si>
  <si>
    <t>Trámites racionalizados  en el SUIT</t>
  </si>
  <si>
    <t>RACIONALIZACION DE TRAMITES</t>
  </si>
  <si>
    <t xml:space="preserve">Preparación </t>
  </si>
  <si>
    <t xml:space="preserve">Formular el plan de rendición de cuentas institucional para la vigencia en la que se describan e incluyan las necesidades de los grupos de valor </t>
  </si>
  <si>
    <t xml:space="preserve">Un (1) plan de rendición de cuentas formulado </t>
  </si>
  <si>
    <t>Plan de rendicion de cuentas</t>
  </si>
  <si>
    <t xml:space="preserve">Información </t>
  </si>
  <si>
    <t xml:space="preserve">Elaborar y publicar informe de gestión </t>
  </si>
  <si>
    <t xml:space="preserve">Un (1) informe de gestión elaborado y publicado </t>
  </si>
  <si>
    <t xml:space="preserve">Informe de gestión </t>
  </si>
  <si>
    <t xml:space="preserve">Diálogo </t>
  </si>
  <si>
    <t>3.1</t>
  </si>
  <si>
    <t xml:space="preserve">Realizar audiencia pública </t>
  </si>
  <si>
    <t>Una (1) audiencia pública realizada</t>
  </si>
  <si>
    <t xml:space="preserve">Audiencia pública </t>
  </si>
  <si>
    <t>Responsablidad</t>
  </si>
  <si>
    <t>4.1</t>
  </si>
  <si>
    <t>Elaborar y publicar encuesta de satisfacción de la audiencia pública por parte de los grupos de valor</t>
  </si>
  <si>
    <t>90% de satisfacción  de los grupos de valor</t>
  </si>
  <si>
    <t>Satisfacción de grupo de valor</t>
  </si>
  <si>
    <t>4.2</t>
  </si>
  <si>
    <t xml:space="preserve">Evaluar y publicar la estrategia de  rendición de cuentas </t>
  </si>
  <si>
    <t>Un (1) informe de evaluación de la estrategia de rendición de cuentas elaborado y publicado</t>
  </si>
  <si>
    <t>Informe de evaluación</t>
  </si>
  <si>
    <t xml:space="preserve">Control interno </t>
  </si>
  <si>
    <t>RENDICION DE CUENTAS</t>
  </si>
  <si>
    <t>Fortalecimiento de los canales de atención</t>
  </si>
  <si>
    <t xml:space="preserve">Dos (2) documentos de atención al ciudadano divulgados  </t>
  </si>
  <si>
    <t>Documentos de atención al ciudadano divulgados</t>
  </si>
  <si>
    <t>Líder de Servicio al Ciudadano</t>
  </si>
  <si>
    <t>Talento humano</t>
  </si>
  <si>
    <t xml:space="preserve">Realizar cursos para fortalecer las competencias de los servidores públicos que atienden directamente a los ciudadanos </t>
  </si>
  <si>
    <t>Un (1) curso de competencias en atención al ciudadano</t>
  </si>
  <si>
    <t xml:space="preserve">Curso realizado </t>
  </si>
  <si>
    <t>Normativo y procedimental</t>
  </si>
  <si>
    <t>Elaborar periódicamente informes de PQRSDF para identificar oportunidades de mejora en la prestación de los servicios</t>
  </si>
  <si>
    <t xml:space="preserve">Dos (2) informes de PQRSDF   </t>
  </si>
  <si>
    <t>Informes de PQRSDF</t>
  </si>
  <si>
    <t>Trimestral</t>
  </si>
  <si>
    <t>ATENCION AL CIUDADANO</t>
  </si>
  <si>
    <t>Lineamientos de Transparencia Activa</t>
  </si>
  <si>
    <t>Publicar los planes e informes requeridos al cierre de año, cada 31 de enero del año siguiente</t>
  </si>
  <si>
    <t xml:space="preserve">100% de planes e informes obligatorios para publicación </t>
  </si>
  <si>
    <t>Planes e informes obligatorios para publicación</t>
  </si>
  <si>
    <t>1.2</t>
  </si>
  <si>
    <t>Publicar información mínima obligatoria de la institución en los diferentes canales de información</t>
  </si>
  <si>
    <t xml:space="preserve">100% de información mínima publicada en los diferentes canales de información </t>
  </si>
  <si>
    <t>información mínima publicada en los diferentes canales de información</t>
  </si>
  <si>
    <t>Lineamientos de Transparencia Pasiva</t>
  </si>
  <si>
    <t>Responder las PQRSDF en los tiempos de ley</t>
  </si>
  <si>
    <t>100% de las PQRSDF respondidas en los tiempos de ley</t>
  </si>
  <si>
    <t>PQRSDF respondidas en los tiempos de ley</t>
  </si>
  <si>
    <t>Todas las áreas</t>
  </si>
  <si>
    <t>MECANISMO DE TRANSPARENCIA Y ACCESO A LA INFORMACION</t>
  </si>
  <si>
    <t>COMPONENTE</t>
  </si>
  <si>
    <t>GESTIÓN DEL RIESGO DE CORRUPCION</t>
  </si>
  <si>
    <t>PLAN DE RACIONALIZACIÓN DE TRÁMITES</t>
  </si>
  <si>
    <t>MECANISMOS PARA LA TRANSPARENCIA Y ACCESO A LA INFORMACION</t>
  </si>
  <si>
    <t>SUMA</t>
  </si>
  <si>
    <t>PERIODO</t>
  </si>
  <si>
    <t>VARIACION PORCENTUAL POR PERIODO</t>
  </si>
  <si>
    <t>AVANCE ACTIVIDAD ESPECIFICA</t>
  </si>
  <si>
    <t>POR SUBCOMPONENTE</t>
  </si>
  <si>
    <t>OBSERVACIONES Y/O ANALISIS  OCI</t>
  </si>
  <si>
    <t>PLAN DE MEJORA</t>
  </si>
  <si>
    <t>https://docs.google.com/forms/d/1RZSiFvfjMpjbxdDtT5yokorbWdYfocMTqfjepDA5yWI/edit</t>
  </si>
  <si>
    <t>https://infotepsai.edu.co/plan-anticorrupcion-y-de-atencion-al-ciudadano/plan-anticorrupcion-y-de-atencion-al-ciudadano-2024</t>
  </si>
  <si>
    <t>AVANCE ESPERADO</t>
  </si>
  <si>
    <t>ESTADO DE AVANCE  REAL</t>
  </si>
  <si>
    <t>Divulgar a los grupos de valor, el protocolo de atención al ciudadano y la carta de trato digno</t>
  </si>
  <si>
    <t>Planeación  Lideres de procesos</t>
  </si>
  <si>
    <t>Planeación  - Lideres de procesos  - Comunicaciones</t>
  </si>
  <si>
    <t>Planeación  - Comunicaciones</t>
  </si>
  <si>
    <t>AGOSTO</t>
  </si>
  <si>
    <t xml:space="preserve">DICIEMBRE </t>
  </si>
  <si>
    <t>chrome-extension://efaidnbmnnnibpcajpcglclefindmkaj/https://infotepsai.edu.co/documentos/documento/3872-carta-de-trato-digno-al-ciudadano-infotep-v2-1/file</t>
  </si>
  <si>
    <t>MATRIZ UNIFICADA PLAN DE TRANSPARENCIA Y ETICA PUBLICA 2025</t>
  </si>
  <si>
    <t>Divulgar a los grupos de valor, el protocolo de atencion al ciudadano y la carta de trato digno</t>
  </si>
  <si>
    <t>JEFE DE PLANEACION ENVIAR INFORME DE ACTUALIZACION DE LOS TRAMITES</t>
  </si>
  <si>
    <t>SE RACIONALIZARON 9 TRAMITES</t>
  </si>
  <si>
    <t>https://www.infotepsai.edu.co/planeacion/informes-de-gestion-evaluacion-y-auditoria/informe-de-gestion/4388-informe-de-gestion-2024/file</t>
  </si>
  <si>
    <r>
      <t xml:space="preserve">El Instituto Nacional de Formación Técnica Profesional (INFOTEP), presentó ante la ciudadanía el pasado 7 de marzo de 2025, la Audiencia Pública de Rendición de Cuentas, con el propósito de dar a conocer su gestión en la vigencia del año 2024.   La estrategia de Rendición de Cuentas no solo está contemplada en el Plan Anticorrupción y de Atención al Ciudadano, sino que también constituye un pilar fundamental de las Políticas Sectoriales.                                           </t>
    </r>
    <r>
      <rPr>
        <sz val="11"/>
        <color rgb="FF0070C0"/>
        <rFont val="Calibri"/>
        <family val="2"/>
        <scheme val="minor"/>
      </rPr>
      <t>https://www.infotepsai.edu.co/planeacion/informes-de-gestion-evaluacion-y-auditoria/informe-de-rendicion-de-cuentas-a-la-ciudadania/4810-informe-audiencia-publica-de-rendicion-de-cuentas-2024/file</t>
    </r>
  </si>
  <si>
    <t xml:space="preserve">La Audiencia pública de rendición de cuentas se desarrolló de manera presencial en el auditorio Julia Wilches de INFOTEP y transmitida a través de señal de la institución, esta jornada contó con la participación del Rector Charles Gallardo Humphries, cada uno de sus Vicerrectores respectivamente: Académico y Administrativos/Financiero y además con la presencia de líderes encargados de los diferentes procesos.      https://www.infotepsai.edu.co/planeacion/informes-de-gestion-evaluacion-y-auditoria/informe-de-rendicion-de-cuentas-a-la-ciudadania/4810-informe-audiencia-publica-de-rendicion-de-cuentas-2024/file </t>
  </si>
  <si>
    <t>https://www.infotepsai.edu.co/documentos/documento/4862-carta-de-trato-digno-al-ciudadano/file      HAY QUE ACTUALIZAR EL DOCUMENTO</t>
  </si>
  <si>
    <t xml:space="preserve">https://www.infotepsai.edu.co/infotep/gestion/planeacion/plan-estrategico </t>
  </si>
  <si>
    <t xml:space="preserve">Planeación - lideres de Procesos </t>
  </si>
  <si>
    <t xml:space="preserve">Planeación-- lideres de procesos --- comunicaciones </t>
  </si>
  <si>
    <t>https://infotepsai.edu.co/infotep/gestion/planeacion/politicas-institucionales/politicas-institucionales-</t>
  </si>
  <si>
    <t>https://infotepsai.edu.co/plan-anticorrupcion-y-de-atencion-al-ciudadano/plan-anticorrupcion-y-de-atencion-al-ciudadano-2025</t>
  </si>
  <si>
    <t>VERIFICAR EL JEFE ENVIADO  ASU CORREO</t>
  </si>
  <si>
    <t>FALTA SUBIR A LA PAGINA DE LA INSTITUCION</t>
  </si>
  <si>
    <t>se racionalizaron 9 tramites ( pantallazos en la paestaña de racionalizacion de tramites</t>
  </si>
  <si>
    <t>formulado</t>
  </si>
  <si>
    <t>El Instituto Nacional de Formación Técnica Profesional (INFOTEP), presentó ante la ciudadanía el pasado 7 de marzo de 2025, la Audiencia Pública de Rendición de Cuentas, con el propósito de dar a conocer su gestión en la vigencia del año 2024.   La estrategia de Rendición de Cuentas no solo está contemplada en el Plan Anticorrupción y de Atención al Ciudadano, sino que también constituye un pilar fundamental de las Políticas Sectoriales.                                           https://www.infotepsai.edu.co/planeacion/informes-de-gestion-evaluacion-y-auditoria/informe-de-rendicion-de-cuentas-a-la-ciudadania/4810-informe-audiencia-publica-de-rendicion-de-cuentas-2024/file</t>
  </si>
  <si>
    <t>SE ENVIO CORREO PARA SU ENVIO DE INFORMACION, enviado para revisar en mi correo</t>
  </si>
  <si>
    <t>PRIMER PERIODO COMPRENDIDO DEL 1 DE ENERO AL 30 DE JUNIO</t>
  </si>
  <si>
    <t>se llevo acabo capacitacion en la ciudad de bogota asitidos por la jefe de planeacion y la asistente de ventanilla unica de la institucion</t>
  </si>
  <si>
    <t>https://www.infotepsai.edu.co/informe-de-peticiones-quejas-reclamos-denuncias-y-solicitudes-de-acceso-a-la-informacion/informes-mensualizados-de-pqrsd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</si>
</sst>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b/>
      <sz val="7"/>
      <color theme="1"/>
      <name val="Verdana"/>
      <family val="2"/>
    </font>
    <font>
      <b/>
      <sz val="6"/>
      <color theme="1"/>
      <name val="Verdana"/>
      <family val="2"/>
    </font>
    <font>
      <sz val="8"/>
      <color theme="1"/>
      <name val="Verdana"/>
      <family val="2"/>
    </font>
    <font>
      <sz val="7"/>
      <color theme="1"/>
      <name val="Verdana"/>
      <family val="2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b/>
      <sz val="24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1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Wingdings"/>
      <charset val="2"/>
    </font>
    <font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5" fillId="0" borderId="0" applyNumberFormat="0" applyFill="0" applyBorder="0" applyAlignment="0" applyProtection="0"/>
  </cellStyleXfs>
  <cellXfs count="308">
    <xf numFmtId="0" fontId="0" fillId="0" borderId="0" xfId="0"/>
    <xf numFmtId="0" fontId="4" fillId="0" borderId="3" xfId="0" applyFont="1" applyBorder="1" applyAlignment="1">
      <alignment horizontal="center" vertical="center" textRotation="180" wrapText="1"/>
    </xf>
    <xf numFmtId="0" fontId="2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15" fontId="5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7" fillId="2" borderId="1" xfId="1" applyFont="1" applyFill="1" applyBorder="1" applyAlignment="1">
      <alignment horizontal="justify" vertical="justify" wrapText="1"/>
    </xf>
    <xf numFmtId="0" fontId="7" fillId="4" borderId="1" xfId="1" applyFont="1" applyFill="1" applyBorder="1" applyAlignment="1">
      <alignment horizontal="justify" vertical="justify" wrapText="1"/>
    </xf>
    <xf numFmtId="0" fontId="7" fillId="8" borderId="1" xfId="1" applyFont="1" applyFill="1" applyBorder="1" applyAlignment="1">
      <alignment horizontal="justify" vertical="justify" wrapText="1"/>
    </xf>
    <xf numFmtId="0" fontId="7" fillId="5" borderId="1" xfId="1" applyFont="1" applyFill="1" applyBorder="1" applyAlignment="1">
      <alignment horizontal="justify" vertical="justify" wrapText="1"/>
    </xf>
    <xf numFmtId="0" fontId="7" fillId="6" borderId="1" xfId="1" applyFont="1" applyFill="1" applyBorder="1" applyAlignment="1">
      <alignment horizontal="justify" vertical="justify" wrapText="1"/>
    </xf>
    <xf numFmtId="0" fontId="13" fillId="0" borderId="1" xfId="1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15" fillId="0" borderId="0" xfId="2" applyAlignment="1">
      <alignment vertical="center" wrapText="1"/>
    </xf>
    <xf numFmtId="0" fontId="7" fillId="0" borderId="0" xfId="0" applyFont="1" applyAlignment="1">
      <alignment horizontal="justify" vertical="center"/>
    </xf>
    <xf numFmtId="0" fontId="12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0" fillId="0" borderId="4" xfId="0" applyBorder="1" applyAlignment="1">
      <alignment wrapText="1"/>
    </xf>
    <xf numFmtId="0" fontId="0" fillId="0" borderId="0" xfId="0" applyAlignment="1">
      <alignment wrapText="1"/>
    </xf>
    <xf numFmtId="10" fontId="0" fillId="0" borderId="1" xfId="0" applyNumberFormat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 wrapText="1"/>
    </xf>
    <xf numFmtId="10" fontId="0" fillId="0" borderId="4" xfId="0" applyNumberForma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15" fontId="5" fillId="2" borderId="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15" fontId="5" fillId="0" borderId="1" xfId="0" applyNumberFormat="1" applyFont="1" applyBorder="1" applyAlignment="1">
      <alignment vertical="center"/>
    </xf>
    <xf numFmtId="10" fontId="5" fillId="1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5" fontId="5" fillId="0" borderId="2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10" fontId="5" fillId="11" borderId="3" xfId="0" applyNumberFormat="1" applyFont="1" applyFill="1" applyBorder="1" applyAlignment="1">
      <alignment horizontal="center" vertical="center" wrapText="1"/>
    </xf>
    <xf numFmtId="10" fontId="5" fillId="11" borderId="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0" fontId="16" fillId="12" borderId="2" xfId="0" applyNumberFormat="1" applyFont="1" applyFill="1" applyBorder="1" applyAlignment="1">
      <alignment horizontal="center"/>
    </xf>
    <xf numFmtId="10" fontId="16" fillId="12" borderId="1" xfId="0" applyNumberFormat="1" applyFont="1" applyFill="1" applyBorder="1" applyAlignment="1">
      <alignment horizontal="center"/>
    </xf>
    <xf numFmtId="10" fontId="0" fillId="0" borderId="16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0" fontId="5" fillId="10" borderId="5" xfId="0" applyNumberFormat="1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10" fontId="0" fillId="0" borderId="0" xfId="0" applyNumberFormat="1"/>
    <xf numFmtId="0" fontId="12" fillId="0" borderId="1" xfId="0" applyFont="1" applyBorder="1" applyAlignment="1">
      <alignment horizontal="center" vertical="center" wrapText="1"/>
    </xf>
    <xf numFmtId="0" fontId="0" fillId="2" borderId="3" xfId="0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5" fontId="5" fillId="2" borderId="2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15" fontId="5" fillId="2" borderId="1" xfId="0" applyNumberFormat="1" applyFont="1" applyFill="1" applyBorder="1" applyAlignment="1">
      <alignment vertical="center"/>
    </xf>
    <xf numFmtId="10" fontId="5" fillId="10" borderId="3" xfId="0" applyNumberFormat="1" applyFont="1" applyFill="1" applyBorder="1" applyAlignment="1">
      <alignment horizontal="center" vertical="center"/>
    </xf>
    <xf numFmtId="10" fontId="5" fillId="10" borderId="2" xfId="0" applyNumberFormat="1" applyFont="1" applyFill="1" applyBorder="1" applyAlignment="1">
      <alignment horizontal="center" vertical="center"/>
    </xf>
    <xf numFmtId="0" fontId="12" fillId="16" borderId="4" xfId="0" applyFont="1" applyFill="1" applyBorder="1" applyAlignment="1">
      <alignment horizontal="center" vertical="center" wrapText="1"/>
    </xf>
    <xf numFmtId="0" fontId="12" fillId="16" borderId="9" xfId="0" applyFont="1" applyFill="1" applyBorder="1" applyAlignment="1">
      <alignment horizontal="center" vertical="center" wrapText="1"/>
    </xf>
    <xf numFmtId="10" fontId="0" fillId="16" borderId="4" xfId="0" applyNumberFormat="1" applyFill="1" applyBorder="1" applyAlignment="1">
      <alignment horizontal="center" vertical="center" wrapText="1"/>
    </xf>
    <xf numFmtId="10" fontId="0" fillId="16" borderId="1" xfId="0" applyNumberForma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vertical="center"/>
    </xf>
    <xf numFmtId="0" fontId="2" fillId="4" borderId="3" xfId="0" applyFont="1" applyFill="1" applyBorder="1" applyAlignment="1">
      <alignment horizontal="center" vertical="center" wrapText="1"/>
    </xf>
    <xf numFmtId="15" fontId="5" fillId="4" borderId="3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5" fillId="15" borderId="4" xfId="0" applyFont="1" applyFill="1" applyBorder="1" applyAlignment="1">
      <alignment horizontal="center" vertical="center" wrapText="1"/>
    </xf>
    <xf numFmtId="0" fontId="5" fillId="15" borderId="3" xfId="0" applyFont="1" applyFill="1" applyBorder="1" applyAlignment="1">
      <alignment horizontal="center" vertical="center"/>
    </xf>
    <xf numFmtId="0" fontId="5" fillId="15" borderId="3" xfId="0" applyFont="1" applyFill="1" applyBorder="1" applyAlignment="1">
      <alignment horizontal="center" vertical="center" wrapText="1"/>
    </xf>
    <xf numFmtId="0" fontId="0" fillId="15" borderId="3" xfId="0" applyFill="1" applyBorder="1" applyAlignment="1">
      <alignment vertical="center"/>
    </xf>
    <xf numFmtId="0" fontId="2" fillId="15" borderId="3" xfId="0" applyFont="1" applyFill="1" applyBorder="1" applyAlignment="1">
      <alignment horizontal="center" vertical="center" wrapText="1"/>
    </xf>
    <xf numFmtId="0" fontId="2" fillId="15" borderId="3" xfId="0" applyFont="1" applyFill="1" applyBorder="1" applyAlignment="1">
      <alignment horizontal="center" vertical="center"/>
    </xf>
    <xf numFmtId="15" fontId="5" fillId="15" borderId="3" xfId="0" applyNumberFormat="1" applyFont="1" applyFill="1" applyBorder="1" applyAlignment="1">
      <alignment horizontal="center" vertical="center"/>
    </xf>
    <xf numFmtId="0" fontId="5" fillId="15" borderId="10" xfId="0" applyFont="1" applyFill="1" applyBorder="1" applyAlignment="1">
      <alignment horizontal="center" vertical="center"/>
    </xf>
    <xf numFmtId="0" fontId="5" fillId="15" borderId="10" xfId="0" applyFont="1" applyFill="1" applyBorder="1" applyAlignment="1">
      <alignment horizontal="center" vertical="center" wrapText="1"/>
    </xf>
    <xf numFmtId="0" fontId="2" fillId="15" borderId="10" xfId="0" applyFont="1" applyFill="1" applyBorder="1" applyAlignment="1">
      <alignment horizontal="center" vertical="center"/>
    </xf>
    <xf numFmtId="0" fontId="2" fillId="15" borderId="10" xfId="0" applyFont="1" applyFill="1" applyBorder="1" applyAlignment="1">
      <alignment horizontal="center" vertical="center" wrapText="1"/>
    </xf>
    <xf numFmtId="15" fontId="5" fillId="15" borderId="10" xfId="0" applyNumberFormat="1" applyFont="1" applyFill="1" applyBorder="1" applyAlignment="1">
      <alignment horizontal="center" vertical="center"/>
    </xf>
    <xf numFmtId="0" fontId="5" fillId="14" borderId="4" xfId="0" applyFont="1" applyFill="1" applyBorder="1" applyAlignment="1">
      <alignment horizontal="center" vertical="center" wrapText="1"/>
    </xf>
    <xf numFmtId="0" fontId="5" fillId="14" borderId="3" xfId="0" applyFont="1" applyFill="1" applyBorder="1" applyAlignment="1">
      <alignment horizontal="center" vertical="center"/>
    </xf>
    <xf numFmtId="0" fontId="5" fillId="14" borderId="3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/>
    </xf>
    <xf numFmtId="15" fontId="5" fillId="14" borderId="3" xfId="0" applyNumberFormat="1" applyFont="1" applyFill="1" applyBorder="1" applyAlignment="1">
      <alignment horizontal="center" vertical="center"/>
    </xf>
    <xf numFmtId="0" fontId="5" fillId="14" borderId="15" xfId="0" applyFont="1" applyFill="1" applyBorder="1" applyAlignment="1">
      <alignment vertical="center" wrapText="1"/>
    </xf>
    <xf numFmtId="0" fontId="5" fillId="14" borderId="15" xfId="0" applyFont="1" applyFill="1" applyBorder="1" applyAlignment="1">
      <alignment horizontal="center" vertical="center"/>
    </xf>
    <xf numFmtId="0" fontId="5" fillId="14" borderId="15" xfId="0" applyFont="1" applyFill="1" applyBorder="1" applyAlignment="1">
      <alignment horizontal="center" vertical="center" wrapText="1"/>
    </xf>
    <xf numFmtId="0" fontId="0" fillId="14" borderId="15" xfId="0" applyFill="1" applyBorder="1" applyAlignment="1">
      <alignment vertical="center"/>
    </xf>
    <xf numFmtId="0" fontId="2" fillId="14" borderId="15" xfId="0" applyFont="1" applyFill="1" applyBorder="1" applyAlignment="1">
      <alignment vertical="center" wrapText="1"/>
    </xf>
    <xf numFmtId="15" fontId="5" fillId="14" borderId="15" xfId="0" applyNumberFormat="1" applyFont="1" applyFill="1" applyBorder="1" applyAlignment="1">
      <alignment vertical="center"/>
    </xf>
    <xf numFmtId="0" fontId="2" fillId="14" borderId="15" xfId="0" applyFont="1" applyFill="1" applyBorder="1" applyAlignment="1">
      <alignment horizontal="center" vertical="center"/>
    </xf>
    <xf numFmtId="0" fontId="2" fillId="14" borderId="15" xfId="0" applyFont="1" applyFill="1" applyBorder="1" applyAlignment="1">
      <alignment horizontal="center" vertical="center" wrapText="1"/>
    </xf>
    <xf numFmtId="15" fontId="5" fillId="14" borderId="15" xfId="0" applyNumberFormat="1" applyFont="1" applyFill="1" applyBorder="1" applyAlignment="1">
      <alignment horizontal="center" vertical="center"/>
    </xf>
    <xf numFmtId="0" fontId="5" fillId="14" borderId="3" xfId="0" applyFont="1" applyFill="1" applyBorder="1" applyAlignment="1">
      <alignment vertical="center"/>
    </xf>
    <xf numFmtId="0" fontId="5" fillId="9" borderId="5" xfId="0" applyFont="1" applyFill="1" applyBorder="1" applyAlignment="1">
      <alignment vertical="center"/>
    </xf>
    <xf numFmtId="0" fontId="5" fillId="9" borderId="5" xfId="0" applyFont="1" applyFill="1" applyBorder="1" applyAlignment="1">
      <alignment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vertical="center"/>
    </xf>
    <xf numFmtId="0" fontId="2" fillId="9" borderId="5" xfId="0" applyFont="1" applyFill="1" applyBorder="1" applyAlignment="1">
      <alignment vertical="center" wrapText="1"/>
    </xf>
    <xf numFmtId="0" fontId="0" fillId="9" borderId="5" xfId="0" applyFill="1" applyBorder="1" applyAlignment="1">
      <alignment vertical="center"/>
    </xf>
    <xf numFmtId="15" fontId="5" fillId="9" borderId="5" xfId="0" applyNumberFormat="1" applyFont="1" applyFill="1" applyBorder="1" applyAlignment="1">
      <alignment vertical="center"/>
    </xf>
    <xf numFmtId="0" fontId="5" fillId="9" borderId="10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vertical="center" wrapText="1"/>
    </xf>
    <xf numFmtId="0" fontId="5" fillId="9" borderId="1" xfId="0" applyFont="1" applyFill="1" applyBorder="1" applyAlignment="1">
      <alignment vertical="center"/>
    </xf>
    <xf numFmtId="0" fontId="2" fillId="9" borderId="1" xfId="0" applyFont="1" applyFill="1" applyBorder="1" applyAlignment="1">
      <alignment vertical="center"/>
    </xf>
    <xf numFmtId="0" fontId="2" fillId="9" borderId="1" xfId="0" applyFont="1" applyFill="1" applyBorder="1" applyAlignment="1">
      <alignment vertical="center" wrapText="1"/>
    </xf>
    <xf numFmtId="15" fontId="5" fillId="9" borderId="1" xfId="0" applyNumberFormat="1" applyFont="1" applyFill="1" applyBorder="1" applyAlignment="1">
      <alignment vertical="center"/>
    </xf>
    <xf numFmtId="10" fontId="5" fillId="10" borderId="10" xfId="0" applyNumberFormat="1" applyFont="1" applyFill="1" applyBorder="1" applyAlignment="1">
      <alignment horizontal="center" vertical="center"/>
    </xf>
    <xf numFmtId="10" fontId="5" fillId="10" borderId="15" xfId="0" applyNumberFormat="1" applyFont="1" applyFill="1" applyBorder="1" applyAlignment="1">
      <alignment horizontal="center" vertical="center"/>
    </xf>
    <xf numFmtId="10" fontId="0" fillId="16" borderId="5" xfId="0" applyNumberFormat="1" applyFill="1" applyBorder="1" applyAlignment="1">
      <alignment horizontal="center" vertical="center" wrapText="1"/>
    </xf>
    <xf numFmtId="10" fontId="5" fillId="16" borderId="15" xfId="0" applyNumberFormat="1" applyFont="1" applyFill="1" applyBorder="1" applyAlignment="1">
      <alignment horizontal="center" vertical="center"/>
    </xf>
    <xf numFmtId="10" fontId="0" fillId="16" borderId="15" xfId="0" applyNumberFormat="1" applyFill="1" applyBorder="1" applyAlignment="1">
      <alignment vertical="center" wrapText="1"/>
    </xf>
    <xf numFmtId="10" fontId="5" fillId="16" borderId="3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5" fillId="0" borderId="0" xfId="2" applyFill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0" fillId="0" borderId="15" xfId="0" applyFill="1" applyBorder="1" applyAlignment="1">
      <alignment wrapText="1"/>
    </xf>
    <xf numFmtId="0" fontId="0" fillId="0" borderId="15" xfId="0" applyFill="1" applyBorder="1" applyAlignment="1"/>
    <xf numFmtId="0" fontId="0" fillId="0" borderId="15" xfId="0" applyFill="1" applyBorder="1"/>
    <xf numFmtId="0" fontId="0" fillId="0" borderId="4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1" xfId="0" applyFill="1" applyBorder="1" applyAlignment="1"/>
    <xf numFmtId="0" fontId="0" fillId="0" borderId="0" xfId="0" applyFill="1"/>
    <xf numFmtId="0" fontId="18" fillId="0" borderId="0" xfId="0" applyFont="1" applyAlignment="1">
      <alignment horizontal="left" vertical="center" indent="7"/>
    </xf>
    <xf numFmtId="0" fontId="15" fillId="0" borderId="0" xfId="2" applyAlignment="1">
      <alignment horizontal="left" vertical="center" wrapText="1" indent="2"/>
    </xf>
    <xf numFmtId="9" fontId="0" fillId="0" borderId="0" xfId="0" applyNumberFormat="1"/>
    <xf numFmtId="0" fontId="0" fillId="0" borderId="4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9" fontId="0" fillId="11" borderId="1" xfId="0" applyNumberFormat="1" applyFill="1" applyBorder="1" applyAlignment="1">
      <alignment horizontal="center" vertical="center"/>
    </xf>
    <xf numFmtId="0" fontId="12" fillId="10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0" fontId="0" fillId="16" borderId="5" xfId="0" applyNumberFormat="1" applyFill="1" applyBorder="1" applyAlignment="1">
      <alignment horizontal="center" vertical="center" wrapText="1"/>
    </xf>
    <xf numFmtId="0" fontId="19" fillId="0" borderId="13" xfId="2" applyFont="1" applyBorder="1" applyAlignment="1">
      <alignment horizontal="left" vertical="center" wrapText="1"/>
    </xf>
    <xf numFmtId="9" fontId="0" fillId="0" borderId="1" xfId="0" applyNumberFormat="1" applyBorder="1" applyAlignment="1">
      <alignment horizontal="center" vertical="center"/>
    </xf>
    <xf numFmtId="0" fontId="15" fillId="0" borderId="1" xfId="2" applyBorder="1" applyAlignment="1">
      <alignment wrapText="1"/>
    </xf>
    <xf numFmtId="0" fontId="15" fillId="0" borderId="4" xfId="2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 wrapText="1"/>
    </xf>
    <xf numFmtId="0" fontId="0" fillId="0" borderId="4" xfId="0" applyFill="1" applyBorder="1" applyAlignment="1">
      <alignment vertical="center" wrapText="1"/>
    </xf>
    <xf numFmtId="0" fontId="15" fillId="0" borderId="5" xfId="2" applyFill="1" applyBorder="1" applyAlignment="1">
      <alignment wrapText="1"/>
    </xf>
    <xf numFmtId="0" fontId="0" fillId="0" borderId="1" xfId="0" applyFill="1" applyBorder="1" applyAlignment="1">
      <alignment wrapText="1"/>
    </xf>
    <xf numFmtId="10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10" fontId="0" fillId="12" borderId="0" xfId="0" applyNumberFormat="1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15" fillId="0" borderId="1" xfId="2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9" fontId="0" fillId="12" borderId="0" xfId="0" applyNumberFormat="1" applyFill="1" applyAlignment="1">
      <alignment horizontal="center"/>
    </xf>
    <xf numFmtId="0" fontId="0" fillId="0" borderId="5" xfId="0" applyFill="1" applyBorder="1" applyAlignment="1">
      <alignment horizontal="left" vertical="center" wrapText="1"/>
    </xf>
    <xf numFmtId="10" fontId="0" fillId="0" borderId="16" xfId="0" applyNumberFormat="1" applyBorder="1" applyAlignment="1" applyProtection="1">
      <alignment horizontal="center" vertical="center" wrapText="1"/>
    </xf>
    <xf numFmtId="10" fontId="0" fillId="0" borderId="1" xfId="0" applyNumberFormat="1" applyBorder="1" applyAlignment="1" applyProtection="1">
      <alignment horizontal="center" vertical="center"/>
      <protection locked="0"/>
    </xf>
    <xf numFmtId="9" fontId="0" fillId="12" borderId="0" xfId="0" applyNumberFormat="1" applyFill="1"/>
    <xf numFmtId="10" fontId="0" fillId="0" borderId="9" xfId="0" applyNumberFormat="1" applyBorder="1" applyAlignment="1">
      <alignment horizontal="center" vertical="center"/>
    </xf>
    <xf numFmtId="9" fontId="0" fillId="12" borderId="15" xfId="0" applyNumberFormat="1" applyFill="1" applyBorder="1"/>
    <xf numFmtId="10" fontId="17" fillId="0" borderId="16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16" fontId="0" fillId="0" borderId="16" xfId="0" applyNumberFormat="1" applyBorder="1" applyAlignment="1">
      <alignment horizontal="center"/>
    </xf>
    <xf numFmtId="0" fontId="9" fillId="0" borderId="18" xfId="0" applyFont="1" applyBorder="1" applyAlignment="1"/>
    <xf numFmtId="0" fontId="9" fillId="0" borderId="15" xfId="0" applyFont="1" applyBorder="1" applyAlignment="1">
      <alignment horizontal="center"/>
    </xf>
    <xf numFmtId="0" fontId="10" fillId="7" borderId="11" xfId="1" applyFont="1" applyFill="1" applyBorder="1" applyAlignment="1">
      <alignment horizontal="center" vertical="center" wrapText="1"/>
    </xf>
    <xf numFmtId="0" fontId="10" fillId="7" borderId="4" xfId="1" applyFont="1" applyFill="1" applyBorder="1" applyAlignment="1">
      <alignment horizontal="center" vertical="center" wrapText="1"/>
    </xf>
    <xf numFmtId="10" fontId="5" fillId="10" borderId="5" xfId="0" applyNumberFormat="1" applyFont="1" applyFill="1" applyBorder="1" applyAlignment="1">
      <alignment horizontal="center" vertical="center"/>
    </xf>
    <xf numFmtId="10" fontId="5" fillId="10" borderId="9" xfId="0" applyNumberFormat="1" applyFont="1" applyFill="1" applyBorder="1" applyAlignment="1">
      <alignment horizontal="center" vertical="center"/>
    </xf>
    <xf numFmtId="10" fontId="5" fillId="10" borderId="4" xfId="0" applyNumberFormat="1" applyFont="1" applyFill="1" applyBorder="1" applyAlignment="1">
      <alignment horizontal="center" vertical="center"/>
    </xf>
    <xf numFmtId="0" fontId="5" fillId="15" borderId="5" xfId="0" applyFont="1" applyFill="1" applyBorder="1" applyAlignment="1">
      <alignment horizontal="center" vertical="center" wrapText="1"/>
    </xf>
    <xf numFmtId="0" fontId="5" fillId="15" borderId="9" xfId="0" applyFont="1" applyFill="1" applyBorder="1" applyAlignment="1">
      <alignment horizontal="center" vertical="center" wrapText="1"/>
    </xf>
    <xf numFmtId="10" fontId="0" fillId="16" borderId="5" xfId="0" applyNumberFormat="1" applyFill="1" applyBorder="1" applyAlignment="1">
      <alignment horizontal="center" vertical="center" wrapText="1"/>
    </xf>
    <xf numFmtId="10" fontId="0" fillId="16" borderId="17" xfId="0" applyNumberForma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10" fontId="0" fillId="16" borderId="4" xfId="0" applyNumberForma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0" fontId="12" fillId="0" borderId="9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0" fontId="0" fillId="16" borderId="14" xfId="0" applyNumberForma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4" xfId="0" applyFill="1" applyBorder="1" applyAlignment="1">
      <alignment horizontal="center" vertical="center" wrapText="1"/>
    </xf>
    <xf numFmtId="0" fontId="12" fillId="16" borderId="13" xfId="0" applyFont="1" applyFill="1" applyBorder="1" applyAlignment="1">
      <alignment horizontal="center" vertical="center" wrapText="1"/>
    </xf>
    <xf numFmtId="0" fontId="12" fillId="16" borderId="2" xfId="0" applyFont="1" applyFill="1" applyBorder="1" applyAlignment="1">
      <alignment horizontal="center" vertical="center" wrapText="1"/>
    </xf>
    <xf numFmtId="0" fontId="8" fillId="13" borderId="13" xfId="0" applyFont="1" applyFill="1" applyBorder="1" applyAlignment="1">
      <alignment horizontal="center"/>
    </xf>
    <xf numFmtId="0" fontId="8" fillId="13" borderId="8" xfId="0" applyFont="1" applyFill="1" applyBorder="1" applyAlignment="1">
      <alignment horizontal="center"/>
    </xf>
    <xf numFmtId="0" fontId="8" fillId="13" borderId="2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2" fillId="10" borderId="11" xfId="0" applyFont="1" applyFill="1" applyBorder="1" applyAlignment="1">
      <alignment horizontal="center" vertical="center" wrapText="1"/>
    </xf>
    <xf numFmtId="0" fontId="12" fillId="10" borderId="6" xfId="0" applyFont="1" applyFill="1" applyBorder="1" applyAlignment="1">
      <alignment horizontal="center" vertical="center" wrapText="1"/>
    </xf>
    <xf numFmtId="10" fontId="0" fillId="0" borderId="5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10" fontId="5" fillId="11" borderId="5" xfId="0" applyNumberFormat="1" applyFont="1" applyFill="1" applyBorder="1" applyAlignment="1">
      <alignment horizontal="center" vertical="center" wrapText="1"/>
    </xf>
    <xf numFmtId="10" fontId="5" fillId="11" borderId="9" xfId="0" applyNumberFormat="1" applyFont="1" applyFill="1" applyBorder="1" applyAlignment="1">
      <alignment horizontal="center" vertical="center" wrapText="1"/>
    </xf>
    <xf numFmtId="10" fontId="5" fillId="11" borderId="4" xfId="0" applyNumberFormat="1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7" borderId="13" xfId="0" applyFont="1" applyFill="1" applyBorder="1" applyAlignment="1">
      <alignment horizontal="center"/>
    </xf>
    <xf numFmtId="0" fontId="9" fillId="7" borderId="8" xfId="0" applyFont="1" applyFill="1" applyBorder="1" applyAlignment="1">
      <alignment horizontal="center"/>
    </xf>
    <xf numFmtId="0" fontId="9" fillId="7" borderId="2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2" fillId="10" borderId="9" xfId="0" applyFont="1" applyFill="1" applyBorder="1" applyAlignment="1">
      <alignment horizontal="center" vertical="center" wrapText="1"/>
    </xf>
    <xf numFmtId="0" fontId="12" fillId="10" borderId="4" xfId="0" applyFont="1" applyFill="1" applyBorder="1" applyAlignment="1">
      <alignment horizontal="center" vertical="center" wrapText="1"/>
    </xf>
    <xf numFmtId="0" fontId="11" fillId="10" borderId="9" xfId="0" applyFont="1" applyFill="1" applyBorder="1" applyAlignment="1">
      <alignment horizontal="center" vertical="center"/>
    </xf>
    <xf numFmtId="0" fontId="11" fillId="10" borderId="4" xfId="0" applyFont="1" applyFill="1" applyBorder="1" applyAlignment="1">
      <alignment horizontal="center" vertical="center"/>
    </xf>
    <xf numFmtId="0" fontId="12" fillId="10" borderId="13" xfId="0" applyFont="1" applyFill="1" applyBorder="1" applyAlignment="1">
      <alignment horizontal="center" vertical="center" wrapText="1"/>
    </xf>
    <xf numFmtId="0" fontId="12" fillId="10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9" fontId="0" fillId="0" borderId="5" xfId="0" applyNumberFormat="1" applyBorder="1" applyAlignment="1">
      <alignment horizontal="center" vertical="center"/>
    </xf>
    <xf numFmtId="9" fontId="0" fillId="0" borderId="9" xfId="0" applyNumberFormat="1" applyBorder="1" applyAlignment="1">
      <alignment horizontal="center" vertical="center"/>
    </xf>
    <xf numFmtId="9" fontId="0" fillId="11" borderId="5" xfId="0" applyNumberFormat="1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5" fontId="5" fillId="0" borderId="5" xfId="0" applyNumberFormat="1" applyFont="1" applyBorder="1" applyAlignment="1">
      <alignment horizontal="center" vertical="center"/>
    </xf>
    <xf numFmtId="15" fontId="5" fillId="0" borderId="9" xfId="0" applyNumberFormat="1" applyFont="1" applyBorder="1" applyAlignment="1">
      <alignment horizontal="center" vertical="center"/>
    </xf>
    <xf numFmtId="15" fontId="5" fillId="0" borderId="4" xfId="0" applyNumberFormat="1" applyFont="1" applyBorder="1" applyAlignment="1">
      <alignment horizontal="center" vertical="center"/>
    </xf>
    <xf numFmtId="10" fontId="0" fillId="0" borderId="5" xfId="0" applyNumberFormat="1" applyBorder="1" applyAlignment="1">
      <alignment horizontal="center" vertical="center"/>
    </xf>
    <xf numFmtId="10" fontId="0" fillId="0" borderId="9" xfId="0" applyNumberFormat="1" applyBorder="1" applyAlignment="1">
      <alignment horizontal="center" vertical="center"/>
    </xf>
    <xf numFmtId="10" fontId="0" fillId="0" borderId="4" xfId="0" applyNumberFormat="1" applyBorder="1" applyAlignment="1">
      <alignment horizontal="center" vertical="center"/>
    </xf>
    <xf numFmtId="0" fontId="9" fillId="3" borderId="13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0" fillId="11" borderId="9" xfId="0" applyFill="1" applyBorder="1" applyAlignment="1">
      <alignment horizontal="center" vertical="center"/>
    </xf>
    <xf numFmtId="0" fontId="15" fillId="0" borderId="5" xfId="2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9" xfId="0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9" borderId="13" xfId="0" applyFont="1" applyFill="1" applyBorder="1" applyAlignment="1">
      <alignment horizontal="center"/>
    </xf>
    <xf numFmtId="0" fontId="9" fillId="9" borderId="8" xfId="0" applyFont="1" applyFill="1" applyBorder="1" applyAlignment="1">
      <alignment horizontal="center"/>
    </xf>
    <xf numFmtId="0" fontId="9" fillId="9" borderId="2" xfId="0" applyFont="1" applyFill="1" applyBorder="1" applyAlignment="1">
      <alignment horizontal="center"/>
    </xf>
    <xf numFmtId="0" fontId="15" fillId="0" borderId="5" xfId="2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9" fontId="0" fillId="11" borderId="9" xfId="0" applyNumberFormat="1" applyFill="1" applyBorder="1" applyAlignment="1">
      <alignment horizontal="center" vertical="center"/>
    </xf>
    <xf numFmtId="9" fontId="0" fillId="11" borderId="4" xfId="0" applyNumberFormat="1" applyFill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10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left" wrapText="1"/>
    </xf>
    <xf numFmtId="0" fontId="15" fillId="0" borderId="0" xfId="2" applyAlignment="1">
      <alignment wrapText="1"/>
    </xf>
  </cellXfs>
  <cellStyles count="3">
    <cellStyle name="Hipervínculo" xfId="2" builtinId="8"/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FF99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285751</xdr:colOff>
      <xdr:row>7</xdr:row>
      <xdr:rowOff>139700</xdr:rowOff>
    </xdr:from>
    <xdr:to>
      <xdr:col>7</xdr:col>
      <xdr:colOff>82551</xdr:colOff>
      <xdr:row>22</xdr:row>
      <xdr:rowOff>163617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1" y="2597150"/>
          <a:ext cx="4584700" cy="2786167"/>
        </a:xfrm>
        <a:prstGeom prst="rect">
          <a:avLst/>
        </a:prstGeom>
      </xdr:spPr>
    </xdr:pic>
    <xdr:clientData/>
  </xdr:twoCellAnchor>
  <xdr:twoCellAnchor editAs="oneCell">
    <xdr:from>
      <xdr:col>9</xdr:col>
      <xdr:colOff>444501</xdr:colOff>
      <xdr:row>7</xdr:row>
      <xdr:rowOff>181411</xdr:rowOff>
    </xdr:from>
    <xdr:to>
      <xdr:col>15</xdr:col>
      <xdr:colOff>657565</xdr:colOff>
      <xdr:row>23</xdr:row>
      <xdr:rowOff>63500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18401" y="2638861"/>
          <a:ext cx="4785064" cy="28284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nfotepsai.edu.co/planeacion/informes-de-gestion-evaluacion-y-auditoria/informe-de-gestion/4388-informe-de-gestion-2024/file" TargetMode="External"/><Relationship Id="rId2" Type="http://schemas.openxmlformats.org/officeDocument/2006/relationships/hyperlink" Target="https://infotepsai.edu.co/plan-anticorrupcion-y-de-atencion-al-ciudadano/plan-anticorrupcion-y-de-atencion-al-ciudadano-2025" TargetMode="External"/><Relationship Id="rId1" Type="http://schemas.openxmlformats.org/officeDocument/2006/relationships/hyperlink" Target="https://docs.google.com/forms/d/1RZSiFvfjMpjbxdDtT5yokorbWdYfocMTqfjepDA5yWI/edit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infotepsai.edu.co/informe-de-peticiones-quejas-reclamos-denuncias-y-solicitudes-de-acceso-a-la-informacion/informes-mensualizados-de-pqrsd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infotepsai.edu.co/infotep/gestion/planeacion/politicas-institucionales/politicas-institucionales-" TargetMode="External"/><Relationship Id="rId1" Type="http://schemas.openxmlformats.org/officeDocument/2006/relationships/hyperlink" Target="https://infotepsai.edu.co/plan-anticorrupcion-y-de-atencion-al-ciudadano/plan-anticorrupcion-y-de-atencion-al-ciudadano-20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infotepsai.edu.co/planeacion/informes-de-gestion-evaluacion-y-auditoria/informe-de-gestion/4388-informe-de-gestion-2024/file" TargetMode="External"/><Relationship Id="rId1" Type="http://schemas.openxmlformats.org/officeDocument/2006/relationships/hyperlink" Target="https://docs.google.com/forms/d/1RZSiFvfjMpjbxdDtT5yokorbWdYfocMTqfjepDA5yWI/edit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www.infotepsai.edu.co/informe-de-peticiones-quejas-reclamos-denuncias-y-solicitudes-de-acceso-a-la-informacion/informes-mensualizados-de-pqrsd" TargetMode="External"/><Relationship Id="rId1" Type="http://schemas.openxmlformats.org/officeDocument/2006/relationships/hyperlink" Target="https://www.infotepsai.edu.co/documentos/documento/4862-carta-de-trato-digno-al-ciudadano/file%20%20%20%20%20%20HAY%20QUE%20ACTUALIZAR%20EL%20DOCUMENTO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nfotepsai.edu.co/infotep/gestion/planeacion/plan-estrateg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3"/>
  <sheetViews>
    <sheetView topLeftCell="A2" workbookViewId="0">
      <selection activeCell="G6" sqref="G6"/>
    </sheetView>
  </sheetViews>
  <sheetFormatPr baseColWidth="10" defaultRowHeight="14.5" x14ac:dyDescent="0.35"/>
  <cols>
    <col min="2" max="2" width="72.54296875" customWidth="1"/>
    <col min="3" max="3" width="21" customWidth="1"/>
    <col min="4" max="4" width="13" customWidth="1"/>
  </cols>
  <sheetData>
    <row r="2" spans="2:5" ht="15" thickBot="1" x14ac:dyDescent="0.4"/>
    <row r="3" spans="2:5" ht="20" x14ac:dyDescent="0.4">
      <c r="B3" s="178" t="s">
        <v>102</v>
      </c>
      <c r="C3" s="177" t="s">
        <v>107</v>
      </c>
      <c r="D3" s="176"/>
    </row>
    <row r="4" spans="2:5" ht="15" thickBot="1" x14ac:dyDescent="0.4">
      <c r="B4" s="179"/>
      <c r="C4" s="175">
        <v>45777</v>
      </c>
      <c r="D4" s="174" t="s">
        <v>121</v>
      </c>
      <c r="E4" t="s">
        <v>122</v>
      </c>
    </row>
    <row r="5" spans="2:5" ht="25.5" customHeight="1" thickBot="1" x14ac:dyDescent="0.4">
      <c r="B5" s="11" t="s">
        <v>103</v>
      </c>
      <c r="C5" s="51">
        <v>1</v>
      </c>
      <c r="D5" s="52"/>
    </row>
    <row r="6" spans="2:5" ht="26.25" customHeight="1" thickBot="1" x14ac:dyDescent="0.4">
      <c r="B6" s="12" t="s">
        <v>104</v>
      </c>
      <c r="C6" s="167">
        <v>0.8</v>
      </c>
      <c r="D6" s="52"/>
    </row>
    <row r="7" spans="2:5" ht="25.5" customHeight="1" thickBot="1" x14ac:dyDescent="0.4">
      <c r="B7" s="13" t="s">
        <v>73</v>
      </c>
      <c r="C7" s="51">
        <v>1</v>
      </c>
      <c r="D7" s="52"/>
    </row>
    <row r="8" spans="2:5" ht="22.5" customHeight="1" thickBot="1" x14ac:dyDescent="0.4">
      <c r="B8" s="14" t="s">
        <v>87</v>
      </c>
      <c r="C8" s="51">
        <v>1</v>
      </c>
      <c r="D8" s="52"/>
    </row>
    <row r="9" spans="2:5" ht="34.5" customHeight="1" thickBot="1" x14ac:dyDescent="0.4">
      <c r="B9" s="15" t="s">
        <v>105</v>
      </c>
      <c r="C9" s="51">
        <v>1</v>
      </c>
      <c r="D9" s="52"/>
    </row>
    <row r="10" spans="2:5" ht="20.5" thickBot="1" x14ac:dyDescent="0.45">
      <c r="B10" s="17" t="s">
        <v>106</v>
      </c>
      <c r="C10" s="53"/>
      <c r="D10" s="52"/>
    </row>
    <row r="11" spans="2:5" ht="19" thickBot="1" x14ac:dyDescent="0.4">
      <c r="B11" s="16" t="s">
        <v>108</v>
      </c>
      <c r="C11" s="172">
        <f>SUM(C5:C9)/5</f>
        <v>0.96</v>
      </c>
      <c r="D11" s="52"/>
    </row>
    <row r="13" spans="2:5" x14ac:dyDescent="0.35">
      <c r="C13" t="s">
        <v>143</v>
      </c>
    </row>
  </sheetData>
  <mergeCells count="1">
    <mergeCell ref="B3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</sheetPr>
  <dimension ref="B1:V28"/>
  <sheetViews>
    <sheetView topLeftCell="E17" zoomScale="80" zoomScaleNormal="80" workbookViewId="0">
      <selection activeCell="U19" sqref="U19"/>
    </sheetView>
  </sheetViews>
  <sheetFormatPr baseColWidth="10" defaultRowHeight="14.5" x14ac:dyDescent="0.35"/>
  <cols>
    <col min="1" max="1" width="5.1796875" customWidth="1"/>
    <col min="2" max="2" width="14" customWidth="1"/>
    <col min="3" max="3" width="11.453125" style="35"/>
    <col min="4" max="4" width="20.54296875" customWidth="1"/>
    <col min="8" max="8" width="12.1796875" customWidth="1"/>
    <col min="9" max="14" width="5.26953125" customWidth="1"/>
    <col min="19" max="19" width="20.453125" customWidth="1"/>
    <col min="20" max="20" width="21.453125" customWidth="1"/>
    <col min="21" max="21" width="41.6328125" customWidth="1"/>
    <col min="22" max="22" width="22.453125" customWidth="1"/>
  </cols>
  <sheetData>
    <row r="1" spans="2:22" ht="15" thickBot="1" x14ac:dyDescent="0.4"/>
    <row r="2" spans="2:22" ht="23.5" thickBot="1" x14ac:dyDescent="0.55000000000000004">
      <c r="B2" s="205" t="s">
        <v>124</v>
      </c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7"/>
    </row>
    <row r="3" spans="2:22" ht="15" thickBot="1" x14ac:dyDescent="0.4">
      <c r="B3" s="208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2:22" ht="33.75" customHeight="1" thickBot="1" x14ac:dyDescent="0.4">
      <c r="B4" s="211" t="s">
        <v>0</v>
      </c>
      <c r="C4" s="213" t="s">
        <v>1</v>
      </c>
      <c r="D4" s="214"/>
      <c r="E4" s="217" t="s">
        <v>2</v>
      </c>
      <c r="F4" s="217" t="s">
        <v>3</v>
      </c>
      <c r="G4" s="217" t="s">
        <v>4</v>
      </c>
      <c r="H4" s="219" t="s">
        <v>5</v>
      </c>
      <c r="I4" s="215" t="s">
        <v>6</v>
      </c>
      <c r="J4" s="221"/>
      <c r="K4" s="221"/>
      <c r="L4" s="221"/>
      <c r="M4" s="221"/>
      <c r="N4" s="216"/>
      <c r="O4" s="215" t="s">
        <v>7</v>
      </c>
      <c r="P4" s="216"/>
      <c r="Q4" s="222" t="s">
        <v>115</v>
      </c>
      <c r="R4" s="223"/>
      <c r="S4" s="203" t="s">
        <v>116</v>
      </c>
      <c r="T4" s="204"/>
      <c r="U4" s="195" t="s">
        <v>111</v>
      </c>
      <c r="V4" s="197" t="s">
        <v>112</v>
      </c>
    </row>
    <row r="5" spans="2:22" ht="52.5" thickBot="1" x14ac:dyDescent="0.4">
      <c r="B5" s="212"/>
      <c r="C5" s="215"/>
      <c r="D5" s="216"/>
      <c r="E5" s="218"/>
      <c r="F5" s="218"/>
      <c r="G5" s="218"/>
      <c r="H5" s="220"/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2" t="s">
        <v>14</v>
      </c>
      <c r="P5" s="2" t="s">
        <v>15</v>
      </c>
      <c r="Q5" s="27" t="s">
        <v>109</v>
      </c>
      <c r="R5" s="27" t="s">
        <v>110</v>
      </c>
      <c r="S5" s="70" t="s">
        <v>109</v>
      </c>
      <c r="T5" s="71" t="s">
        <v>110</v>
      </c>
      <c r="U5" s="196"/>
      <c r="V5" s="198"/>
    </row>
    <row r="6" spans="2:22" ht="81" customHeight="1" thickBot="1" x14ac:dyDescent="0.4">
      <c r="B6" s="30" t="s">
        <v>16</v>
      </c>
      <c r="C6" s="31" t="s">
        <v>17</v>
      </c>
      <c r="D6" s="29" t="s">
        <v>18</v>
      </c>
      <c r="E6" s="29" t="s">
        <v>19</v>
      </c>
      <c r="F6" s="29" t="s">
        <v>20</v>
      </c>
      <c r="G6" s="29" t="s">
        <v>21</v>
      </c>
      <c r="H6" s="29" t="s">
        <v>22</v>
      </c>
      <c r="I6" s="58"/>
      <c r="J6" s="33"/>
      <c r="K6" s="33"/>
      <c r="L6" s="58"/>
      <c r="M6" s="58"/>
      <c r="N6" s="33" t="s">
        <v>23</v>
      </c>
      <c r="O6" s="34">
        <v>45658</v>
      </c>
      <c r="P6" s="34">
        <v>45838</v>
      </c>
      <c r="Q6" s="68">
        <v>1</v>
      </c>
      <c r="R6" s="68">
        <v>1</v>
      </c>
      <c r="S6" s="72">
        <v>0.5</v>
      </c>
      <c r="T6" s="73">
        <f>+S6</f>
        <v>0.5</v>
      </c>
      <c r="U6" s="155" t="s">
        <v>135</v>
      </c>
      <c r="V6" s="129"/>
    </row>
    <row r="7" spans="2:22" ht="50.5" thickBot="1" x14ac:dyDescent="0.4">
      <c r="B7" s="190" t="s">
        <v>24</v>
      </c>
      <c r="C7" s="59" t="s">
        <v>25</v>
      </c>
      <c r="D7" s="60" t="s">
        <v>26</v>
      </c>
      <c r="E7" s="60" t="s">
        <v>27</v>
      </c>
      <c r="F7" s="60" t="s">
        <v>28</v>
      </c>
      <c r="G7" s="60" t="s">
        <v>29</v>
      </c>
      <c r="H7" s="59" t="s">
        <v>30</v>
      </c>
      <c r="I7" s="61" t="s">
        <v>23</v>
      </c>
      <c r="J7" s="62" t="s">
        <v>23</v>
      </c>
      <c r="K7" s="62" t="s">
        <v>23</v>
      </c>
      <c r="L7" s="61" t="s">
        <v>23</v>
      </c>
      <c r="M7" s="61" t="s">
        <v>23</v>
      </c>
      <c r="N7" s="62" t="s">
        <v>23</v>
      </c>
      <c r="O7" s="63">
        <v>45658</v>
      </c>
      <c r="P7" s="63">
        <v>45838</v>
      </c>
      <c r="Q7" s="69">
        <f>+R7/3</f>
        <v>0.33333333333333331</v>
      </c>
      <c r="R7" s="180">
        <v>1</v>
      </c>
      <c r="S7" s="73">
        <v>0.1666</v>
      </c>
      <c r="T7" s="185">
        <f>+S7+S8+S9</f>
        <v>0.49980000000000002</v>
      </c>
      <c r="U7" s="157" t="s">
        <v>136</v>
      </c>
      <c r="V7" s="200"/>
    </row>
    <row r="8" spans="2:22" ht="50.5" thickBot="1" x14ac:dyDescent="0.4">
      <c r="B8" s="191"/>
      <c r="C8" s="31" t="s">
        <v>31</v>
      </c>
      <c r="D8" s="29" t="s">
        <v>32</v>
      </c>
      <c r="E8" s="29" t="s">
        <v>27</v>
      </c>
      <c r="F8" s="29" t="s">
        <v>33</v>
      </c>
      <c r="G8" s="29" t="s">
        <v>34</v>
      </c>
      <c r="H8" s="64" t="s">
        <v>35</v>
      </c>
      <c r="I8" s="58"/>
      <c r="J8" s="33"/>
      <c r="K8" s="33"/>
      <c r="L8" s="32" t="s">
        <v>23</v>
      </c>
      <c r="M8" s="58"/>
      <c r="N8" s="29"/>
      <c r="O8" s="34">
        <v>45658</v>
      </c>
      <c r="P8" s="34">
        <v>45838</v>
      </c>
      <c r="Q8" s="68">
        <f>+Q7</f>
        <v>0.33333333333333331</v>
      </c>
      <c r="R8" s="181"/>
      <c r="S8" s="73">
        <v>0.1666</v>
      </c>
      <c r="T8" s="199"/>
      <c r="U8" s="158"/>
      <c r="V8" s="201"/>
    </row>
    <row r="9" spans="2:22" ht="47.25" customHeight="1" thickBot="1" x14ac:dyDescent="0.4">
      <c r="B9" s="192"/>
      <c r="C9" s="154" t="s">
        <v>36</v>
      </c>
      <c r="D9" s="65" t="s">
        <v>37</v>
      </c>
      <c r="E9" s="65" t="s">
        <v>38</v>
      </c>
      <c r="F9" s="65" t="s">
        <v>39</v>
      </c>
      <c r="G9" s="29" t="s">
        <v>120</v>
      </c>
      <c r="H9" s="64" t="s">
        <v>22</v>
      </c>
      <c r="I9" s="173" t="s">
        <v>23</v>
      </c>
      <c r="J9" s="65"/>
      <c r="K9" s="65"/>
      <c r="L9" s="66"/>
      <c r="M9" s="66"/>
      <c r="N9" s="65"/>
      <c r="O9" s="67">
        <v>45658</v>
      </c>
      <c r="P9" s="67">
        <v>45838</v>
      </c>
      <c r="Q9" s="39">
        <f>+Q8</f>
        <v>0.33333333333333331</v>
      </c>
      <c r="R9" s="182"/>
      <c r="S9" s="73">
        <v>0.1666</v>
      </c>
      <c r="T9" s="189"/>
      <c r="U9" s="156" t="s">
        <v>138</v>
      </c>
      <c r="V9" s="202"/>
    </row>
    <row r="10" spans="2:22" ht="30.5" thickBot="1" x14ac:dyDescent="0.4">
      <c r="B10" s="74" t="s">
        <v>41</v>
      </c>
      <c r="C10" s="75" t="s">
        <v>17</v>
      </c>
      <c r="D10" s="76" t="s">
        <v>42</v>
      </c>
      <c r="E10" s="76" t="s">
        <v>43</v>
      </c>
      <c r="F10" s="76" t="s">
        <v>44</v>
      </c>
      <c r="G10" s="76" t="s">
        <v>21</v>
      </c>
      <c r="H10" s="76" t="s">
        <v>22</v>
      </c>
      <c r="I10" s="77"/>
      <c r="J10" s="78"/>
      <c r="K10" s="78"/>
      <c r="L10" s="77"/>
      <c r="M10" s="77"/>
      <c r="N10" s="78" t="s">
        <v>23</v>
      </c>
      <c r="O10" s="79">
        <v>45658</v>
      </c>
      <c r="P10" s="79">
        <v>45838</v>
      </c>
      <c r="Q10" s="68">
        <v>1</v>
      </c>
      <c r="R10" s="68">
        <f>+Q10</f>
        <v>1</v>
      </c>
      <c r="S10" s="72">
        <v>0.3</v>
      </c>
      <c r="T10" s="72">
        <f>S10</f>
        <v>0.3</v>
      </c>
      <c r="U10" s="128" t="s">
        <v>126</v>
      </c>
      <c r="V10" s="128"/>
    </row>
    <row r="11" spans="2:22" ht="30.5" thickBot="1" x14ac:dyDescent="0.4">
      <c r="B11" s="74" t="s">
        <v>45</v>
      </c>
      <c r="C11" s="75" t="s">
        <v>25</v>
      </c>
      <c r="D11" s="76" t="s">
        <v>46</v>
      </c>
      <c r="E11" s="76" t="s">
        <v>47</v>
      </c>
      <c r="F11" s="76" t="s">
        <v>48</v>
      </c>
      <c r="G11" s="76" t="s">
        <v>21</v>
      </c>
      <c r="H11" s="75" t="s">
        <v>22</v>
      </c>
      <c r="I11" s="80"/>
      <c r="J11" s="78"/>
      <c r="K11" s="78"/>
      <c r="L11" s="80" t="s">
        <v>23</v>
      </c>
      <c r="M11" s="80" t="s">
        <v>23</v>
      </c>
      <c r="N11" s="76"/>
      <c r="O11" s="79">
        <v>45658</v>
      </c>
      <c r="P11" s="79">
        <v>45838</v>
      </c>
      <c r="Q11" s="68">
        <v>1</v>
      </c>
      <c r="R11" s="68">
        <f>+Q11</f>
        <v>1</v>
      </c>
      <c r="S11" s="73">
        <v>0.5</v>
      </c>
      <c r="T11" s="73">
        <f>+S11</f>
        <v>0.5</v>
      </c>
      <c r="U11" s="160" t="s">
        <v>139</v>
      </c>
      <c r="V11" s="129"/>
    </row>
    <row r="12" spans="2:22" ht="68.25" customHeight="1" thickBot="1" x14ac:dyDescent="0.4">
      <c r="B12" s="81" t="s">
        <v>50</v>
      </c>
      <c r="C12" s="82" t="s">
        <v>17</v>
      </c>
      <c r="D12" s="83" t="s">
        <v>51</v>
      </c>
      <c r="E12" s="83" t="s">
        <v>52</v>
      </c>
      <c r="F12" s="83" t="s">
        <v>53</v>
      </c>
      <c r="G12" s="83" t="s">
        <v>21</v>
      </c>
      <c r="H12" s="83" t="s">
        <v>22</v>
      </c>
      <c r="I12" s="84"/>
      <c r="J12" s="85" t="s">
        <v>23</v>
      </c>
      <c r="K12" s="85"/>
      <c r="L12" s="84"/>
      <c r="M12" s="86"/>
      <c r="N12" s="85"/>
      <c r="O12" s="87">
        <v>45658</v>
      </c>
      <c r="P12" s="87">
        <v>45716</v>
      </c>
      <c r="Q12" s="68">
        <v>1</v>
      </c>
      <c r="R12" s="68">
        <v>1</v>
      </c>
      <c r="S12" s="73">
        <v>0.25</v>
      </c>
      <c r="T12" s="73">
        <v>0.25</v>
      </c>
      <c r="U12" s="129"/>
      <c r="V12" s="129"/>
    </row>
    <row r="13" spans="2:22" ht="68.25" customHeight="1" thickBot="1" x14ac:dyDescent="0.4">
      <c r="B13" s="81" t="s">
        <v>54</v>
      </c>
      <c r="C13" s="82" t="s">
        <v>25</v>
      </c>
      <c r="D13" s="83" t="s">
        <v>55</v>
      </c>
      <c r="E13" s="83" t="s">
        <v>56</v>
      </c>
      <c r="F13" s="83" t="s">
        <v>57</v>
      </c>
      <c r="G13" s="83" t="s">
        <v>21</v>
      </c>
      <c r="H13" s="82" t="s">
        <v>22</v>
      </c>
      <c r="I13" s="86"/>
      <c r="J13" s="85" t="s">
        <v>23</v>
      </c>
      <c r="K13" s="85"/>
      <c r="L13" s="86"/>
      <c r="M13" s="86"/>
      <c r="N13" s="83"/>
      <c r="O13" s="87">
        <v>45658</v>
      </c>
      <c r="P13" s="87">
        <v>45716</v>
      </c>
      <c r="Q13" s="68">
        <v>1</v>
      </c>
      <c r="R13" s="68">
        <v>1</v>
      </c>
      <c r="S13" s="73">
        <v>0.25</v>
      </c>
      <c r="T13" s="73">
        <v>0.25</v>
      </c>
      <c r="U13" s="163" t="s">
        <v>128</v>
      </c>
      <c r="V13" s="129"/>
    </row>
    <row r="14" spans="2:22" ht="244" customHeight="1" thickBot="1" x14ac:dyDescent="0.4">
      <c r="B14" s="81" t="s">
        <v>58</v>
      </c>
      <c r="C14" s="82" t="s">
        <v>59</v>
      </c>
      <c r="D14" s="83" t="s">
        <v>60</v>
      </c>
      <c r="E14" s="83" t="s">
        <v>61</v>
      </c>
      <c r="F14" s="83" t="s">
        <v>62</v>
      </c>
      <c r="G14" s="83" t="s">
        <v>21</v>
      </c>
      <c r="H14" s="82" t="s">
        <v>22</v>
      </c>
      <c r="I14" s="86"/>
      <c r="J14" s="85"/>
      <c r="K14" s="85" t="s">
        <v>23</v>
      </c>
      <c r="L14" s="86"/>
      <c r="M14" s="86"/>
      <c r="N14" s="85"/>
      <c r="O14" s="87">
        <v>45658</v>
      </c>
      <c r="P14" s="87">
        <v>45747</v>
      </c>
      <c r="Q14" s="68">
        <v>1</v>
      </c>
      <c r="R14" s="68">
        <v>1</v>
      </c>
      <c r="S14" s="73">
        <v>0.25</v>
      </c>
      <c r="T14" s="73">
        <v>0.25</v>
      </c>
      <c r="U14" s="160" t="s">
        <v>141</v>
      </c>
      <c r="V14" s="129"/>
    </row>
    <row r="15" spans="2:22" ht="72" customHeight="1" thickBot="1" x14ac:dyDescent="0.4">
      <c r="B15" s="183" t="s">
        <v>63</v>
      </c>
      <c r="C15" s="82" t="s">
        <v>64</v>
      </c>
      <c r="D15" s="83" t="s">
        <v>65</v>
      </c>
      <c r="E15" s="83" t="s">
        <v>66</v>
      </c>
      <c r="F15" s="83" t="s">
        <v>67</v>
      </c>
      <c r="G15" s="83" t="s">
        <v>21</v>
      </c>
      <c r="H15" s="82" t="s">
        <v>22</v>
      </c>
      <c r="I15" s="86"/>
      <c r="J15" s="85"/>
      <c r="K15" s="85" t="s">
        <v>23</v>
      </c>
      <c r="L15" s="86"/>
      <c r="M15" s="86"/>
      <c r="N15" s="85"/>
      <c r="O15" s="87">
        <v>45658</v>
      </c>
      <c r="P15" s="87">
        <v>45747</v>
      </c>
      <c r="Q15" s="68">
        <v>0.5</v>
      </c>
      <c r="R15" s="180">
        <v>1</v>
      </c>
      <c r="S15" s="73">
        <v>0.125</v>
      </c>
      <c r="T15" s="185">
        <v>0.25</v>
      </c>
      <c r="U15" s="130" t="s">
        <v>113</v>
      </c>
      <c r="V15" s="193"/>
    </row>
    <row r="16" spans="2:22" ht="303" customHeight="1" x14ac:dyDescent="0.35">
      <c r="B16" s="184"/>
      <c r="C16" s="88" t="s">
        <v>68</v>
      </c>
      <c r="D16" s="89" t="s">
        <v>69</v>
      </c>
      <c r="E16" s="89" t="s">
        <v>70</v>
      </c>
      <c r="F16" s="89" t="s">
        <v>71</v>
      </c>
      <c r="G16" s="89" t="s">
        <v>72</v>
      </c>
      <c r="H16" s="88" t="s">
        <v>22</v>
      </c>
      <c r="I16" s="90"/>
      <c r="J16" s="91"/>
      <c r="K16" s="91" t="s">
        <v>23</v>
      </c>
      <c r="L16" s="90"/>
      <c r="M16" s="90"/>
      <c r="N16" s="91"/>
      <c r="O16" s="92">
        <v>45658</v>
      </c>
      <c r="P16" s="92">
        <v>45747</v>
      </c>
      <c r="Q16" s="122">
        <v>0.5</v>
      </c>
      <c r="R16" s="181"/>
      <c r="S16" s="124">
        <v>0.125</v>
      </c>
      <c r="T16" s="186"/>
      <c r="U16" s="131" t="s">
        <v>130</v>
      </c>
      <c r="V16" s="194"/>
    </row>
    <row r="17" spans="2:22" ht="57" customHeight="1" x14ac:dyDescent="0.35">
      <c r="B17" s="99" t="s">
        <v>74</v>
      </c>
      <c r="C17" s="100" t="s">
        <v>17</v>
      </c>
      <c r="D17" s="101" t="s">
        <v>117</v>
      </c>
      <c r="E17" s="99" t="s">
        <v>75</v>
      </c>
      <c r="F17" s="99" t="s">
        <v>76</v>
      </c>
      <c r="G17" s="99" t="s">
        <v>77</v>
      </c>
      <c r="H17" s="99" t="s">
        <v>22</v>
      </c>
      <c r="I17" s="102"/>
      <c r="J17" s="103" t="s">
        <v>23</v>
      </c>
      <c r="K17" s="103"/>
      <c r="L17" s="102"/>
      <c r="M17" s="102"/>
      <c r="N17" s="103"/>
      <c r="O17" s="104">
        <v>45658</v>
      </c>
      <c r="P17" s="104">
        <v>45838</v>
      </c>
      <c r="Q17" s="123">
        <v>1</v>
      </c>
      <c r="R17" s="123">
        <f>+Q17</f>
        <v>1</v>
      </c>
      <c r="S17" s="125">
        <v>0.33329999999999999</v>
      </c>
      <c r="T17" s="126">
        <f>S17</f>
        <v>0.33329999999999999</v>
      </c>
      <c r="U17" s="132" t="s">
        <v>123</v>
      </c>
      <c r="V17" s="133"/>
    </row>
    <row r="18" spans="2:22" ht="60" x14ac:dyDescent="0.35">
      <c r="B18" s="101" t="s">
        <v>78</v>
      </c>
      <c r="C18" s="100" t="s">
        <v>25</v>
      </c>
      <c r="D18" s="101" t="s">
        <v>79</v>
      </c>
      <c r="E18" s="101" t="s">
        <v>80</v>
      </c>
      <c r="F18" s="101" t="s">
        <v>81</v>
      </c>
      <c r="G18" s="101" t="s">
        <v>78</v>
      </c>
      <c r="H18" s="100" t="s">
        <v>22</v>
      </c>
      <c r="I18" s="105"/>
      <c r="J18" s="106"/>
      <c r="K18" s="106"/>
      <c r="L18" s="105"/>
      <c r="M18" s="105" t="s">
        <v>23</v>
      </c>
      <c r="N18" s="101"/>
      <c r="O18" s="107">
        <v>45658</v>
      </c>
      <c r="P18" s="107">
        <v>45838</v>
      </c>
      <c r="Q18" s="123">
        <v>1</v>
      </c>
      <c r="R18" s="123">
        <f>+Q18</f>
        <v>1</v>
      </c>
      <c r="S18" s="125">
        <v>0.33329999999999999</v>
      </c>
      <c r="T18" s="126">
        <f t="shared" ref="T18:T19" si="0">+S18</f>
        <v>0.33329999999999999</v>
      </c>
      <c r="U18" s="132" t="s">
        <v>144</v>
      </c>
      <c r="V18" s="134"/>
    </row>
    <row r="19" spans="2:22" ht="60.5" thickBot="1" x14ac:dyDescent="0.4">
      <c r="B19" s="93" t="s">
        <v>82</v>
      </c>
      <c r="C19" s="94" t="s">
        <v>59</v>
      </c>
      <c r="D19" s="95" t="s">
        <v>83</v>
      </c>
      <c r="E19" s="95" t="s">
        <v>84</v>
      </c>
      <c r="F19" s="95" t="s">
        <v>85</v>
      </c>
      <c r="G19" s="95" t="s">
        <v>77</v>
      </c>
      <c r="H19" s="108" t="s">
        <v>86</v>
      </c>
      <c r="I19" s="97"/>
      <c r="J19" s="96"/>
      <c r="K19" s="96" t="s">
        <v>23</v>
      </c>
      <c r="L19" s="97"/>
      <c r="M19" s="97"/>
      <c r="N19" s="96" t="s">
        <v>23</v>
      </c>
      <c r="O19" s="98">
        <v>45658</v>
      </c>
      <c r="P19" s="98">
        <v>45838</v>
      </c>
      <c r="Q19" s="68">
        <v>1</v>
      </c>
      <c r="R19" s="123">
        <f>+Q19</f>
        <v>1</v>
      </c>
      <c r="S19" s="127">
        <v>0.33329999999999999</v>
      </c>
      <c r="T19" s="126">
        <f t="shared" si="0"/>
        <v>0.33329999999999999</v>
      </c>
      <c r="U19" s="307" t="s">
        <v>145</v>
      </c>
      <c r="V19" s="135"/>
    </row>
    <row r="20" spans="2:22" ht="57.75" customHeight="1" thickBot="1" x14ac:dyDescent="0.4">
      <c r="B20" s="187" t="s">
        <v>88</v>
      </c>
      <c r="C20" s="109" t="s">
        <v>17</v>
      </c>
      <c r="D20" s="110" t="s">
        <v>89</v>
      </c>
      <c r="E20" s="110" t="s">
        <v>90</v>
      </c>
      <c r="F20" s="110" t="s">
        <v>91</v>
      </c>
      <c r="G20" s="111" t="s">
        <v>118</v>
      </c>
      <c r="H20" s="110" t="s">
        <v>22</v>
      </c>
      <c r="I20" s="112" t="s">
        <v>23</v>
      </c>
      <c r="J20" s="113"/>
      <c r="K20" s="113"/>
      <c r="L20" s="114"/>
      <c r="M20" s="114"/>
      <c r="N20" s="113"/>
      <c r="O20" s="115">
        <v>45658</v>
      </c>
      <c r="P20" s="115">
        <v>45838</v>
      </c>
      <c r="Q20" s="54">
        <v>0.5</v>
      </c>
      <c r="R20" s="180">
        <f>+Q20+Q21</f>
        <v>1</v>
      </c>
      <c r="S20" s="148">
        <v>0.25</v>
      </c>
      <c r="T20" s="185">
        <f>+S20+S21</f>
        <v>0.5</v>
      </c>
      <c r="U20" s="166" t="s">
        <v>132</v>
      </c>
      <c r="V20" s="136"/>
    </row>
    <row r="21" spans="2:22" ht="53.25" customHeight="1" thickBot="1" x14ac:dyDescent="0.4">
      <c r="B21" s="188"/>
      <c r="C21" s="109" t="s">
        <v>92</v>
      </c>
      <c r="D21" s="110" t="s">
        <v>93</v>
      </c>
      <c r="E21" s="110" t="s">
        <v>94</v>
      </c>
      <c r="F21" s="110" t="s">
        <v>95</v>
      </c>
      <c r="G21" s="116" t="s">
        <v>119</v>
      </c>
      <c r="H21" s="109" t="s">
        <v>30</v>
      </c>
      <c r="I21" s="112" t="s">
        <v>23</v>
      </c>
      <c r="J21" s="113" t="s">
        <v>23</v>
      </c>
      <c r="K21" s="113" t="s">
        <v>23</v>
      </c>
      <c r="L21" s="112" t="s">
        <v>23</v>
      </c>
      <c r="M21" s="112" t="s">
        <v>23</v>
      </c>
      <c r="N21" s="113" t="s">
        <v>23</v>
      </c>
      <c r="O21" s="115">
        <v>45658</v>
      </c>
      <c r="P21" s="115">
        <v>45838</v>
      </c>
      <c r="Q21" s="54">
        <v>0.5</v>
      </c>
      <c r="R21" s="182"/>
      <c r="S21" s="148">
        <v>0.25</v>
      </c>
      <c r="T21" s="189"/>
      <c r="U21" s="136"/>
      <c r="V21" s="136"/>
    </row>
    <row r="22" spans="2:22" ht="47.25" customHeight="1" thickBot="1" x14ac:dyDescent="0.4">
      <c r="B22" s="117" t="s">
        <v>96</v>
      </c>
      <c r="C22" s="118" t="s">
        <v>25</v>
      </c>
      <c r="D22" s="117" t="s">
        <v>97</v>
      </c>
      <c r="E22" s="117" t="s">
        <v>98</v>
      </c>
      <c r="F22" s="117" t="s">
        <v>99</v>
      </c>
      <c r="G22" s="117" t="s">
        <v>100</v>
      </c>
      <c r="H22" s="118" t="s">
        <v>30</v>
      </c>
      <c r="I22" s="119" t="s">
        <v>23</v>
      </c>
      <c r="J22" s="120" t="s">
        <v>23</v>
      </c>
      <c r="K22" s="120" t="s">
        <v>23</v>
      </c>
      <c r="L22" s="119" t="s">
        <v>23</v>
      </c>
      <c r="M22" s="119" t="s">
        <v>23</v>
      </c>
      <c r="N22" s="120" t="s">
        <v>23</v>
      </c>
      <c r="O22" s="121">
        <v>45658</v>
      </c>
      <c r="P22" s="121">
        <v>45838</v>
      </c>
      <c r="Q22" s="39">
        <v>1</v>
      </c>
      <c r="R22" s="39">
        <f>+Q22</f>
        <v>1</v>
      </c>
      <c r="S22" s="73">
        <v>0.5</v>
      </c>
      <c r="T22" s="73">
        <f>S22</f>
        <v>0.5</v>
      </c>
      <c r="U22" s="137"/>
      <c r="V22" s="137"/>
    </row>
    <row r="23" spans="2:22" x14ac:dyDescent="0.35">
      <c r="U23" s="138"/>
      <c r="V23" s="138"/>
    </row>
    <row r="28" spans="2:22" x14ac:dyDescent="0.35">
      <c r="T28" s="56"/>
    </row>
  </sheetData>
  <autoFilter ref="B5:V22">
    <filterColumn colId="1" showButton="0"/>
  </autoFilter>
  <mergeCells count="25">
    <mergeCell ref="B2:V2"/>
    <mergeCell ref="B3:V3"/>
    <mergeCell ref="B4:B5"/>
    <mergeCell ref="C4:D5"/>
    <mergeCell ref="E4:E5"/>
    <mergeCell ref="F4:F5"/>
    <mergeCell ref="G4:G5"/>
    <mergeCell ref="H4:H5"/>
    <mergeCell ref="I4:N4"/>
    <mergeCell ref="O4:P4"/>
    <mergeCell ref="Q4:R4"/>
    <mergeCell ref="V15:V16"/>
    <mergeCell ref="U4:U5"/>
    <mergeCell ref="V4:V5"/>
    <mergeCell ref="T7:T9"/>
    <mergeCell ref="V7:V9"/>
    <mergeCell ref="S4:T4"/>
    <mergeCell ref="R7:R9"/>
    <mergeCell ref="B15:B16"/>
    <mergeCell ref="T15:T16"/>
    <mergeCell ref="R15:R16"/>
    <mergeCell ref="B20:B21"/>
    <mergeCell ref="R20:R21"/>
    <mergeCell ref="T20:T21"/>
    <mergeCell ref="B7:B9"/>
  </mergeCells>
  <hyperlinks>
    <hyperlink ref="U15" r:id="rId1"/>
    <hyperlink ref="U7" r:id="rId2"/>
    <hyperlink ref="U13" r:id="rId3"/>
    <hyperlink ref="U19" r:id="rId4"/>
  </hyperlinks>
  <pageMargins left="0.7" right="0.7" top="0.75" bottom="0.75" header="0.3" footer="0.3"/>
  <pageSetup paperSize="9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</sheetPr>
  <dimension ref="B1:V28"/>
  <sheetViews>
    <sheetView topLeftCell="G1" zoomScale="80" zoomScaleNormal="80" workbookViewId="0">
      <selection activeCell="U13" sqref="U13"/>
    </sheetView>
  </sheetViews>
  <sheetFormatPr baseColWidth="10" defaultRowHeight="14.5" x14ac:dyDescent="0.35"/>
  <cols>
    <col min="2" max="2" width="14" customWidth="1"/>
    <col min="17" max="17" width="13.453125" customWidth="1"/>
    <col min="19" max="19" width="20.453125" customWidth="1"/>
    <col min="20" max="20" width="23.7265625" customWidth="1"/>
    <col min="21" max="21" width="23.1796875" customWidth="1"/>
    <col min="22" max="22" width="22.453125" customWidth="1"/>
  </cols>
  <sheetData>
    <row r="1" spans="2:22" ht="15" thickBot="1" x14ac:dyDescent="0.4"/>
    <row r="2" spans="2:22" ht="23.5" thickBot="1" x14ac:dyDescent="0.55000000000000004">
      <c r="B2" s="227" t="s">
        <v>40</v>
      </c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9"/>
    </row>
    <row r="3" spans="2:22" ht="15" thickBot="1" x14ac:dyDescent="0.4">
      <c r="B3" s="208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2:22" ht="33.75" customHeight="1" thickBot="1" x14ac:dyDescent="0.4">
      <c r="B4" s="211" t="s">
        <v>0</v>
      </c>
      <c r="C4" s="213" t="s">
        <v>1</v>
      </c>
      <c r="D4" s="214"/>
      <c r="E4" s="217" t="s">
        <v>2</v>
      </c>
      <c r="F4" s="217" t="s">
        <v>3</v>
      </c>
      <c r="G4" s="217" t="s">
        <v>4</v>
      </c>
      <c r="H4" s="219" t="s">
        <v>5</v>
      </c>
      <c r="I4" s="215" t="s">
        <v>6</v>
      </c>
      <c r="J4" s="221"/>
      <c r="K4" s="221"/>
      <c r="L4" s="221"/>
      <c r="M4" s="221"/>
      <c r="N4" s="216"/>
      <c r="O4" s="215" t="s">
        <v>7</v>
      </c>
      <c r="P4" s="216"/>
      <c r="Q4" s="222" t="s">
        <v>115</v>
      </c>
      <c r="R4" s="223"/>
      <c r="S4" s="234" t="s">
        <v>116</v>
      </c>
      <c r="T4" s="235"/>
      <c r="U4" s="195" t="s">
        <v>111</v>
      </c>
      <c r="V4" s="197" t="s">
        <v>112</v>
      </c>
    </row>
    <row r="5" spans="2:22" ht="39.5" thickBot="1" x14ac:dyDescent="0.4">
      <c r="B5" s="212"/>
      <c r="C5" s="215"/>
      <c r="D5" s="216"/>
      <c r="E5" s="218"/>
      <c r="F5" s="218"/>
      <c r="G5" s="218"/>
      <c r="H5" s="220"/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2" t="s">
        <v>14</v>
      </c>
      <c r="P5" s="2" t="s">
        <v>15</v>
      </c>
      <c r="Q5" s="27" t="s">
        <v>109</v>
      </c>
      <c r="R5" s="27" t="s">
        <v>110</v>
      </c>
      <c r="S5" s="22" t="s">
        <v>109</v>
      </c>
      <c r="T5" s="57" t="s">
        <v>110</v>
      </c>
      <c r="U5" s="196"/>
      <c r="V5" s="198"/>
    </row>
    <row r="6" spans="2:22" ht="110.5" thickBot="1" x14ac:dyDescent="0.4">
      <c r="B6" s="3" t="s">
        <v>16</v>
      </c>
      <c r="C6" s="4" t="s">
        <v>17</v>
      </c>
      <c r="D6" s="5" t="s">
        <v>18</v>
      </c>
      <c r="E6" s="5" t="s">
        <v>19</v>
      </c>
      <c r="F6" s="5" t="s">
        <v>20</v>
      </c>
      <c r="G6" s="5" t="s">
        <v>21</v>
      </c>
      <c r="H6" s="5" t="s">
        <v>22</v>
      </c>
      <c r="I6" s="6"/>
      <c r="J6" s="2"/>
      <c r="K6" s="2"/>
      <c r="L6" s="6"/>
      <c r="M6" s="6"/>
      <c r="N6" s="2" t="s">
        <v>23</v>
      </c>
      <c r="O6" s="7">
        <v>45658</v>
      </c>
      <c r="P6" s="7">
        <v>45838</v>
      </c>
      <c r="Q6" s="46">
        <f>+'MATRIZ UNIFICADA '!Q6</f>
        <v>1</v>
      </c>
      <c r="R6" s="46">
        <f>+'MATRIZ UNIFICADA '!R6</f>
        <v>1</v>
      </c>
      <c r="S6" s="28">
        <v>0.5</v>
      </c>
      <c r="T6" s="28">
        <v>0.5</v>
      </c>
      <c r="U6" s="152" t="s">
        <v>135</v>
      </c>
      <c r="V6" s="48"/>
    </row>
    <row r="7" spans="2:22" ht="102" thickBot="1" x14ac:dyDescent="0.4">
      <c r="B7" s="236" t="s">
        <v>24</v>
      </c>
      <c r="C7" s="40" t="s">
        <v>25</v>
      </c>
      <c r="D7" s="41" t="s">
        <v>26</v>
      </c>
      <c r="E7" s="41" t="s">
        <v>27</v>
      </c>
      <c r="F7" s="41" t="s">
        <v>28</v>
      </c>
      <c r="G7" s="41" t="s">
        <v>29</v>
      </c>
      <c r="H7" s="40" t="s">
        <v>30</v>
      </c>
      <c r="I7" s="42" t="s">
        <v>23</v>
      </c>
      <c r="J7" s="43" t="s">
        <v>23</v>
      </c>
      <c r="K7" s="43" t="s">
        <v>23</v>
      </c>
      <c r="L7" s="42" t="s">
        <v>23</v>
      </c>
      <c r="M7" s="42" t="s">
        <v>23</v>
      </c>
      <c r="N7" s="43" t="s">
        <v>23</v>
      </c>
      <c r="O7" s="44">
        <v>45658</v>
      </c>
      <c r="P7" s="44">
        <v>45838</v>
      </c>
      <c r="Q7" s="47">
        <f>+'MATRIZ UNIFICADA '!Q7</f>
        <v>0.33333333333333331</v>
      </c>
      <c r="R7" s="231">
        <f>+Q7+Q8+Q9</f>
        <v>1</v>
      </c>
      <c r="S7" s="26">
        <v>0.1666</v>
      </c>
      <c r="T7" s="224">
        <f>+'MATRIZ UNIFICADA '!T7:T9</f>
        <v>0.49980000000000002</v>
      </c>
      <c r="U7" s="140" t="s">
        <v>136</v>
      </c>
      <c r="V7" s="230"/>
    </row>
    <row r="8" spans="2:22" ht="50.5" thickBot="1" x14ac:dyDescent="0.4">
      <c r="B8" s="237"/>
      <c r="C8" s="4" t="s">
        <v>31</v>
      </c>
      <c r="D8" s="5" t="s">
        <v>32</v>
      </c>
      <c r="E8" s="5" t="s">
        <v>27</v>
      </c>
      <c r="F8" s="5" t="s">
        <v>33</v>
      </c>
      <c r="G8" s="5" t="s">
        <v>34</v>
      </c>
      <c r="H8" s="9" t="s">
        <v>35</v>
      </c>
      <c r="I8" s="6"/>
      <c r="J8" s="2"/>
      <c r="K8" s="2"/>
      <c r="L8" s="8" t="s">
        <v>23</v>
      </c>
      <c r="M8" s="6"/>
      <c r="N8" s="5"/>
      <c r="O8" s="7">
        <v>45658</v>
      </c>
      <c r="P8" s="7">
        <v>45838</v>
      </c>
      <c r="Q8" s="47">
        <f>+'MATRIZ UNIFICADA '!Q8</f>
        <v>0.33333333333333331</v>
      </c>
      <c r="R8" s="232"/>
      <c r="S8" s="26">
        <v>0.1666</v>
      </c>
      <c r="T8" s="225"/>
      <c r="U8" s="158" t="s">
        <v>137</v>
      </c>
      <c r="V8" s="225"/>
    </row>
    <row r="9" spans="2:22" ht="86.25" customHeight="1" thickBot="1" x14ac:dyDescent="0.4">
      <c r="B9" s="238"/>
      <c r="C9" s="153" t="s">
        <v>36</v>
      </c>
      <c r="D9" s="36" t="s">
        <v>37</v>
      </c>
      <c r="E9" s="36" t="s">
        <v>38</v>
      </c>
      <c r="F9" s="36" t="s">
        <v>39</v>
      </c>
      <c r="G9" s="5" t="s">
        <v>120</v>
      </c>
      <c r="H9" s="37" t="s">
        <v>22</v>
      </c>
      <c r="I9" s="147" t="s">
        <v>23</v>
      </c>
      <c r="J9" s="36"/>
      <c r="K9" s="36"/>
      <c r="L9" s="45"/>
      <c r="M9" s="45"/>
      <c r="N9" s="36"/>
      <c r="O9" s="38">
        <v>45658</v>
      </c>
      <c r="P9" s="38">
        <v>45838</v>
      </c>
      <c r="Q9" s="47">
        <f>+'MATRIZ UNIFICADA '!Q9</f>
        <v>0.33333333333333331</v>
      </c>
      <c r="R9" s="233"/>
      <c r="S9" s="26">
        <v>0.1666</v>
      </c>
      <c r="T9" s="226"/>
      <c r="U9" s="156" t="s">
        <v>138</v>
      </c>
      <c r="V9" s="226"/>
    </row>
    <row r="10" spans="2:22" ht="16" thickBot="1" x14ac:dyDescent="0.4">
      <c r="S10" s="50">
        <f>+S6+S7+S8+S9</f>
        <v>0.99979999999999991</v>
      </c>
      <c r="T10" s="49">
        <f>SUM(T6:T9)</f>
        <v>0.99980000000000002</v>
      </c>
    </row>
    <row r="12" spans="2:22" x14ac:dyDescent="0.35">
      <c r="S12" s="56"/>
    </row>
    <row r="13" spans="2:22" ht="101.5" x14ac:dyDescent="0.35">
      <c r="T13" s="25" t="s">
        <v>114</v>
      </c>
    </row>
    <row r="24" spans="20:21" ht="15" thickBot="1" x14ac:dyDescent="0.4">
      <c r="T24" s="24"/>
    </row>
    <row r="28" spans="20:21" ht="15" thickBot="1" x14ac:dyDescent="0.4">
      <c r="U28" s="24"/>
    </row>
  </sheetData>
  <mergeCells count="18">
    <mergeCell ref="G4:G5"/>
    <mergeCell ref="H4:H5"/>
    <mergeCell ref="T7:T9"/>
    <mergeCell ref="V4:V5"/>
    <mergeCell ref="B2:V2"/>
    <mergeCell ref="B3:V3"/>
    <mergeCell ref="V7:V9"/>
    <mergeCell ref="U4:U5"/>
    <mergeCell ref="Q4:R4"/>
    <mergeCell ref="R7:R9"/>
    <mergeCell ref="S4:T4"/>
    <mergeCell ref="B7:B9"/>
    <mergeCell ref="I4:N4"/>
    <mergeCell ref="O4:P4"/>
    <mergeCell ref="B4:B5"/>
    <mergeCell ref="C4:D5"/>
    <mergeCell ref="E4:E5"/>
    <mergeCell ref="F4:F5"/>
  </mergeCells>
  <hyperlinks>
    <hyperlink ref="U7" r:id="rId1"/>
    <hyperlink ref="U6" r:id="rId2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1:V9"/>
  <sheetViews>
    <sheetView topLeftCell="J1" workbookViewId="0">
      <selection activeCell="S6" sqref="S6"/>
    </sheetView>
  </sheetViews>
  <sheetFormatPr baseColWidth="10" defaultRowHeight="14.5" x14ac:dyDescent="0.35"/>
  <cols>
    <col min="2" max="2" width="14" customWidth="1"/>
    <col min="17" max="17" width="21.7265625" customWidth="1"/>
    <col min="18" max="18" width="18.54296875" customWidth="1"/>
    <col min="19" max="19" width="19.26953125" customWidth="1"/>
    <col min="20" max="20" width="22.453125" customWidth="1"/>
    <col min="21" max="21" width="22.26953125" customWidth="1"/>
    <col min="22" max="22" width="15.26953125" customWidth="1"/>
  </cols>
  <sheetData>
    <row r="1" spans="2:22" ht="15" thickBot="1" x14ac:dyDescent="0.4"/>
    <row r="2" spans="2:22" ht="20.5" thickBot="1" x14ac:dyDescent="0.45">
      <c r="B2" s="242" t="s">
        <v>49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4"/>
    </row>
    <row r="3" spans="2:22" ht="15" thickBot="1" x14ac:dyDescent="0.4">
      <c r="B3" s="208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10"/>
    </row>
    <row r="4" spans="2:22" ht="15.75" customHeight="1" thickBot="1" x14ac:dyDescent="0.4">
      <c r="B4" s="211" t="s">
        <v>0</v>
      </c>
      <c r="C4" s="213" t="s">
        <v>1</v>
      </c>
      <c r="D4" s="214"/>
      <c r="E4" s="217" t="s">
        <v>2</v>
      </c>
      <c r="F4" s="217" t="s">
        <v>3</v>
      </c>
      <c r="G4" s="217" t="s">
        <v>4</v>
      </c>
      <c r="H4" s="219" t="s">
        <v>5</v>
      </c>
      <c r="I4" s="215" t="s">
        <v>6</v>
      </c>
      <c r="J4" s="221"/>
      <c r="K4" s="221"/>
      <c r="L4" s="221"/>
      <c r="M4" s="221"/>
      <c r="N4" s="216"/>
      <c r="O4" s="215" t="s">
        <v>7</v>
      </c>
      <c r="P4" s="216"/>
      <c r="Q4" s="222" t="s">
        <v>115</v>
      </c>
      <c r="R4" s="223"/>
      <c r="S4" s="234" t="s">
        <v>116</v>
      </c>
      <c r="T4" s="235"/>
      <c r="U4" s="239" t="s">
        <v>111</v>
      </c>
      <c r="V4" s="240" t="s">
        <v>112</v>
      </c>
    </row>
    <row r="5" spans="2:22" ht="26.5" thickBot="1" x14ac:dyDescent="0.4">
      <c r="B5" s="212"/>
      <c r="C5" s="215"/>
      <c r="D5" s="216"/>
      <c r="E5" s="218"/>
      <c r="F5" s="218"/>
      <c r="G5" s="218"/>
      <c r="H5" s="220"/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2" t="s">
        <v>14</v>
      </c>
      <c r="P5" s="2" t="s">
        <v>15</v>
      </c>
      <c r="Q5" s="27" t="s">
        <v>109</v>
      </c>
      <c r="R5" s="27" t="s">
        <v>110</v>
      </c>
      <c r="S5" s="55" t="s">
        <v>109</v>
      </c>
      <c r="T5" s="57" t="s">
        <v>110</v>
      </c>
      <c r="U5" s="196"/>
      <c r="V5" s="241"/>
    </row>
    <row r="6" spans="2:22" ht="60.5" thickBot="1" x14ac:dyDescent="0.4">
      <c r="B6" s="3" t="s">
        <v>41</v>
      </c>
      <c r="C6" s="4" t="s">
        <v>17</v>
      </c>
      <c r="D6" s="5" t="s">
        <v>42</v>
      </c>
      <c r="E6" s="5" t="s">
        <v>43</v>
      </c>
      <c r="F6" s="5" t="s">
        <v>44</v>
      </c>
      <c r="G6" s="5" t="s">
        <v>21</v>
      </c>
      <c r="H6" s="5" t="s">
        <v>22</v>
      </c>
      <c r="I6" s="6"/>
      <c r="J6" s="2"/>
      <c r="K6" s="2"/>
      <c r="L6" s="6"/>
      <c r="M6" s="6"/>
      <c r="N6" s="2" t="s">
        <v>23</v>
      </c>
      <c r="O6" s="7">
        <v>45658</v>
      </c>
      <c r="P6" s="7">
        <v>45838</v>
      </c>
      <c r="Q6" s="145">
        <v>1</v>
      </c>
      <c r="R6" s="145">
        <v>1</v>
      </c>
      <c r="S6" s="159">
        <f>+'MATRIZ UNIFICADA '!S10</f>
        <v>0.3</v>
      </c>
      <c r="T6" s="159">
        <f>+'MATRIZ UNIFICADA '!T10</f>
        <v>0.3</v>
      </c>
      <c r="U6" s="142" t="s">
        <v>126</v>
      </c>
      <c r="V6" s="144"/>
    </row>
    <row r="7" spans="2:22" ht="40.5" thickBot="1" x14ac:dyDescent="0.4">
      <c r="B7" s="3" t="s">
        <v>45</v>
      </c>
      <c r="C7" s="4" t="s">
        <v>25</v>
      </c>
      <c r="D7" s="5" t="s">
        <v>46</v>
      </c>
      <c r="E7" s="5" t="s">
        <v>47</v>
      </c>
      <c r="F7" s="5" t="s">
        <v>48</v>
      </c>
      <c r="G7" s="5" t="s">
        <v>21</v>
      </c>
      <c r="H7" s="4" t="s">
        <v>22</v>
      </c>
      <c r="I7" s="8"/>
      <c r="J7" s="2"/>
      <c r="K7" s="2"/>
      <c r="L7" s="8" t="s">
        <v>23</v>
      </c>
      <c r="M7" s="8" t="s">
        <v>23</v>
      </c>
      <c r="N7" s="5"/>
      <c r="O7" s="7">
        <v>45658</v>
      </c>
      <c r="P7" s="7">
        <v>45838</v>
      </c>
      <c r="Q7" s="145">
        <v>1</v>
      </c>
      <c r="R7" s="145">
        <f>'MATRIZ UNIFICADA '!R11</f>
        <v>1</v>
      </c>
      <c r="S7" s="159">
        <f>+'MATRIZ UNIFICADA '!S11</f>
        <v>0.5</v>
      </c>
      <c r="T7" s="159">
        <f>+'MATRIZ UNIFICADA '!T11</f>
        <v>0.5</v>
      </c>
      <c r="U7" s="149" t="s">
        <v>127</v>
      </c>
      <c r="V7" s="144"/>
    </row>
    <row r="8" spans="2:22" x14ac:dyDescent="0.35">
      <c r="Q8" s="141"/>
      <c r="R8" s="141"/>
      <c r="S8" s="161">
        <f>+S6+S7</f>
        <v>0.8</v>
      </c>
      <c r="T8" s="161">
        <f>SUM(T6:T7)</f>
        <v>0.8</v>
      </c>
      <c r="U8" s="140"/>
      <c r="V8" s="143"/>
    </row>
    <row r="9" spans="2:22" x14ac:dyDescent="0.35">
      <c r="U9" s="139"/>
      <c r="V9" s="143"/>
    </row>
  </sheetData>
  <mergeCells count="14">
    <mergeCell ref="U4:U5"/>
    <mergeCell ref="V4:V5"/>
    <mergeCell ref="B2:T2"/>
    <mergeCell ref="B3:T3"/>
    <mergeCell ref="I4:N4"/>
    <mergeCell ref="O4:P4"/>
    <mergeCell ref="B4:B5"/>
    <mergeCell ref="C4:D5"/>
    <mergeCell ref="E4:E5"/>
    <mergeCell ref="F4:F5"/>
    <mergeCell ref="G4:G5"/>
    <mergeCell ref="H4:H5"/>
    <mergeCell ref="Q4:R4"/>
    <mergeCell ref="S4:T4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B2:V39"/>
  <sheetViews>
    <sheetView topLeftCell="G8" zoomScale="80" zoomScaleNormal="80" workbookViewId="0">
      <selection activeCell="S19" sqref="S19"/>
    </sheetView>
  </sheetViews>
  <sheetFormatPr baseColWidth="10" defaultRowHeight="14.5" x14ac:dyDescent="0.35"/>
  <cols>
    <col min="2" max="2" width="14" customWidth="1"/>
    <col min="4" max="4" width="18" customWidth="1"/>
    <col min="5" max="5" width="13.54296875" customWidth="1"/>
    <col min="17" max="17" width="20" customWidth="1"/>
    <col min="18" max="20" width="24.1796875" customWidth="1"/>
    <col min="21" max="21" width="42.54296875" customWidth="1"/>
    <col min="22" max="22" width="31.453125" customWidth="1"/>
  </cols>
  <sheetData>
    <row r="2" spans="2:22" ht="15" thickBot="1" x14ac:dyDescent="0.4"/>
    <row r="3" spans="2:22" ht="20.5" thickBot="1" x14ac:dyDescent="0.45">
      <c r="B3" s="245" t="s">
        <v>73</v>
      </c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7"/>
    </row>
    <row r="4" spans="2:22" ht="15" thickBot="1" x14ac:dyDescent="0.4">
      <c r="B4" s="208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10"/>
    </row>
    <row r="5" spans="2:22" ht="15.75" customHeight="1" thickBot="1" x14ac:dyDescent="0.4">
      <c r="B5" s="259" t="s">
        <v>0</v>
      </c>
      <c r="C5" s="260" t="s">
        <v>1</v>
      </c>
      <c r="D5" s="261"/>
      <c r="E5" s="266" t="s">
        <v>2</v>
      </c>
      <c r="F5" s="266" t="s">
        <v>3</v>
      </c>
      <c r="G5" s="266" t="s">
        <v>4</v>
      </c>
      <c r="H5" s="267" t="s">
        <v>5</v>
      </c>
      <c r="I5" s="250" t="s">
        <v>6</v>
      </c>
      <c r="J5" s="251"/>
      <c r="K5" s="251"/>
      <c r="L5" s="251"/>
      <c r="M5" s="251"/>
      <c r="N5" s="252"/>
      <c r="O5" s="250" t="s">
        <v>7</v>
      </c>
      <c r="P5" s="252"/>
      <c r="Q5" s="253" t="s">
        <v>109</v>
      </c>
      <c r="R5" s="253" t="s">
        <v>110</v>
      </c>
      <c r="S5" s="257" t="s">
        <v>116</v>
      </c>
      <c r="T5" s="258"/>
      <c r="U5" s="253" t="s">
        <v>111</v>
      </c>
      <c r="V5" s="255" t="s">
        <v>112</v>
      </c>
    </row>
    <row r="6" spans="2:22" ht="26.5" thickBot="1" x14ac:dyDescent="0.4">
      <c r="B6" s="212"/>
      <c r="C6" s="215"/>
      <c r="D6" s="216"/>
      <c r="E6" s="218"/>
      <c r="F6" s="218"/>
      <c r="G6" s="218"/>
      <c r="H6" s="220"/>
      <c r="I6" s="1" t="s">
        <v>8</v>
      </c>
      <c r="J6" s="1" t="s">
        <v>9</v>
      </c>
      <c r="K6" s="1" t="s">
        <v>10</v>
      </c>
      <c r="L6" s="1" t="s">
        <v>11</v>
      </c>
      <c r="M6" s="1" t="s">
        <v>12</v>
      </c>
      <c r="N6" s="1" t="s">
        <v>13</v>
      </c>
      <c r="O6" s="2" t="s">
        <v>14</v>
      </c>
      <c r="P6" s="2" t="s">
        <v>15</v>
      </c>
      <c r="Q6" s="254"/>
      <c r="R6" s="254"/>
      <c r="S6" s="146" t="s">
        <v>109</v>
      </c>
      <c r="T6" s="27" t="s">
        <v>110</v>
      </c>
      <c r="U6" s="254"/>
      <c r="V6" s="256"/>
    </row>
    <row r="7" spans="2:22" ht="117" customHeight="1" thickBot="1" x14ac:dyDescent="0.4">
      <c r="B7" s="3" t="s">
        <v>50</v>
      </c>
      <c r="C7" s="4" t="s">
        <v>17</v>
      </c>
      <c r="D7" s="5" t="s">
        <v>51</v>
      </c>
      <c r="E7" s="5" t="s">
        <v>52</v>
      </c>
      <c r="F7" s="5" t="s">
        <v>53</v>
      </c>
      <c r="G7" s="5" t="s">
        <v>21</v>
      </c>
      <c r="H7" s="5" t="s">
        <v>22</v>
      </c>
      <c r="I7" s="6"/>
      <c r="J7" s="2" t="s">
        <v>23</v>
      </c>
      <c r="K7" s="2"/>
      <c r="L7" s="6"/>
      <c r="M7" s="8"/>
      <c r="N7" s="2"/>
      <c r="O7" s="7">
        <v>45658</v>
      </c>
      <c r="P7" s="7">
        <v>45716</v>
      </c>
      <c r="Q7" s="145">
        <v>1</v>
      </c>
      <c r="R7" s="145">
        <v>1</v>
      </c>
      <c r="S7" s="150">
        <f>+'MATRIZ UNIFICADA '!S12</f>
        <v>0.25</v>
      </c>
      <c r="T7" s="150">
        <f>+'MATRIZ UNIFICADA '!T12</f>
        <v>0.25</v>
      </c>
      <c r="U7" s="162" t="s">
        <v>140</v>
      </c>
      <c r="V7" s="18"/>
    </row>
    <row r="8" spans="2:22" ht="44" thickBot="1" x14ac:dyDescent="0.4">
      <c r="B8" s="3" t="s">
        <v>54</v>
      </c>
      <c r="C8" s="4" t="s">
        <v>25</v>
      </c>
      <c r="D8" s="5" t="s">
        <v>55</v>
      </c>
      <c r="E8" s="5" t="s">
        <v>56</v>
      </c>
      <c r="F8" s="5" t="s">
        <v>57</v>
      </c>
      <c r="G8" s="5" t="s">
        <v>21</v>
      </c>
      <c r="H8" s="4" t="s">
        <v>22</v>
      </c>
      <c r="I8" s="8"/>
      <c r="J8" s="2" t="s">
        <v>23</v>
      </c>
      <c r="K8" s="2"/>
      <c r="L8" s="8"/>
      <c r="M8" s="8"/>
      <c r="N8" s="5"/>
      <c r="O8" s="7">
        <v>45658</v>
      </c>
      <c r="P8" s="7">
        <v>45716</v>
      </c>
      <c r="Q8" s="145">
        <v>1</v>
      </c>
      <c r="R8" s="145">
        <v>1</v>
      </c>
      <c r="S8" s="150">
        <f>+'MATRIZ UNIFICADA '!S13</f>
        <v>0.25</v>
      </c>
      <c r="T8" s="150">
        <f>+'MATRIZ UNIFICADA '!T13</f>
        <v>0.25</v>
      </c>
      <c r="U8" s="151" t="s">
        <v>128</v>
      </c>
      <c r="V8" s="18"/>
    </row>
    <row r="9" spans="2:22" ht="316.5" customHeight="1" thickBot="1" x14ac:dyDescent="0.4">
      <c r="B9" s="3" t="s">
        <v>58</v>
      </c>
      <c r="C9" s="4" t="s">
        <v>59</v>
      </c>
      <c r="D9" s="5" t="s">
        <v>60</v>
      </c>
      <c r="E9" s="5" t="s">
        <v>61</v>
      </c>
      <c r="F9" s="5" t="s">
        <v>62</v>
      </c>
      <c r="G9" s="5" t="s">
        <v>21</v>
      </c>
      <c r="H9" s="4" t="s">
        <v>22</v>
      </c>
      <c r="I9" s="8"/>
      <c r="J9" s="2"/>
      <c r="K9" s="2" t="s">
        <v>23</v>
      </c>
      <c r="L9" s="8"/>
      <c r="M9" s="8"/>
      <c r="N9" s="2"/>
      <c r="O9" s="7">
        <v>45658</v>
      </c>
      <c r="P9" s="7">
        <v>45747</v>
      </c>
      <c r="Q9" s="145">
        <v>1</v>
      </c>
      <c r="R9" s="145">
        <v>1</v>
      </c>
      <c r="S9" s="150">
        <f>+'MATRIZ UNIFICADA '!S14</f>
        <v>0.25</v>
      </c>
      <c r="T9" s="150">
        <f>+'MATRIZ UNIFICADA '!T14</f>
        <v>0.25</v>
      </c>
      <c r="U9" s="19" t="s">
        <v>129</v>
      </c>
      <c r="V9" s="18"/>
    </row>
    <row r="10" spans="2:22" ht="60.5" thickBot="1" x14ac:dyDescent="0.4">
      <c r="B10" s="236" t="s">
        <v>63</v>
      </c>
      <c r="C10" s="4" t="s">
        <v>64</v>
      </c>
      <c r="D10" s="5" t="s">
        <v>65</v>
      </c>
      <c r="E10" s="5" t="s">
        <v>66</v>
      </c>
      <c r="F10" s="5" t="s">
        <v>67</v>
      </c>
      <c r="G10" s="5" t="s">
        <v>21</v>
      </c>
      <c r="H10" s="4" t="s">
        <v>22</v>
      </c>
      <c r="I10" s="8"/>
      <c r="J10" s="2"/>
      <c r="K10" s="2" t="s">
        <v>23</v>
      </c>
      <c r="L10" s="8"/>
      <c r="M10" s="8"/>
      <c r="N10" s="2"/>
      <c r="O10" s="7">
        <v>45658</v>
      </c>
      <c r="P10" s="7">
        <v>45747</v>
      </c>
      <c r="Q10" s="145">
        <v>0.5</v>
      </c>
      <c r="R10" s="264">
        <v>1</v>
      </c>
      <c r="S10" s="168">
        <f>+'MATRIZ UNIFICADA '!S15</f>
        <v>0.125</v>
      </c>
      <c r="T10" s="262">
        <f>'MATRIZ UNIFICADA '!T15</f>
        <v>0.25</v>
      </c>
      <c r="U10" s="20" t="s">
        <v>113</v>
      </c>
      <c r="V10" s="248"/>
    </row>
    <row r="11" spans="2:22" ht="210.5" thickBot="1" x14ac:dyDescent="0.4">
      <c r="B11" s="238"/>
      <c r="C11" s="4" t="s">
        <v>68</v>
      </c>
      <c r="D11" s="5" t="s">
        <v>69</v>
      </c>
      <c r="E11" s="5" t="s">
        <v>70</v>
      </c>
      <c r="F11" s="5" t="s">
        <v>71</v>
      </c>
      <c r="G11" s="5" t="s">
        <v>72</v>
      </c>
      <c r="H11" s="4" t="s">
        <v>22</v>
      </c>
      <c r="I11" s="8"/>
      <c r="J11" s="2"/>
      <c r="K11" s="2" t="s">
        <v>23</v>
      </c>
      <c r="L11" s="8"/>
      <c r="M11" s="8"/>
      <c r="N11" s="2"/>
      <c r="O11" s="7">
        <v>45658</v>
      </c>
      <c r="P11" s="7">
        <v>45747</v>
      </c>
      <c r="Q11" s="145">
        <v>0.5</v>
      </c>
      <c r="R11" s="265"/>
      <c r="S11" s="170">
        <f>+'MATRIZ UNIFICADA '!S16</f>
        <v>0.125</v>
      </c>
      <c r="T11" s="263"/>
      <c r="U11" s="23" t="s">
        <v>130</v>
      </c>
      <c r="V11" s="249"/>
    </row>
    <row r="12" spans="2:22" x14ac:dyDescent="0.35">
      <c r="S12" s="171">
        <f>+S7+S8+S9+S10+S11</f>
        <v>1</v>
      </c>
      <c r="T12" s="171">
        <f>SUM(T7:T11)</f>
        <v>1</v>
      </c>
    </row>
    <row r="24" spans="18:20" x14ac:dyDescent="0.35">
      <c r="R24" s="21"/>
      <c r="S24" s="21"/>
      <c r="T24" s="21"/>
    </row>
    <row r="39" spans="21:21" x14ac:dyDescent="0.35">
      <c r="U39" s="20"/>
    </row>
  </sheetData>
  <mergeCells count="19">
    <mergeCell ref="F5:F6"/>
    <mergeCell ref="G5:G6"/>
    <mergeCell ref="H5:H6"/>
    <mergeCell ref="B3:V3"/>
    <mergeCell ref="B4:V4"/>
    <mergeCell ref="V10:V11"/>
    <mergeCell ref="I5:N5"/>
    <mergeCell ref="O5:P5"/>
    <mergeCell ref="R5:R6"/>
    <mergeCell ref="U5:U6"/>
    <mergeCell ref="V5:V6"/>
    <mergeCell ref="S5:T5"/>
    <mergeCell ref="B10:B11"/>
    <mergeCell ref="Q5:Q6"/>
    <mergeCell ref="B5:B6"/>
    <mergeCell ref="C5:D6"/>
    <mergeCell ref="T10:T11"/>
    <mergeCell ref="R10:R11"/>
    <mergeCell ref="E5:E6"/>
  </mergeCells>
  <hyperlinks>
    <hyperlink ref="U10" r:id="rId1"/>
    <hyperlink ref="U8" r:id="rId2"/>
  </hyperlinks>
  <pageMargins left="0.7" right="0.7" top="0.75" bottom="0.75" header="0.3" footer="0.3"/>
  <pageSetup paperSize="9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B2:W12"/>
  <sheetViews>
    <sheetView tabSelected="1" topLeftCell="I10" zoomScale="90" zoomScaleNormal="90" workbookViewId="0">
      <selection activeCell="U15" sqref="U15"/>
    </sheetView>
  </sheetViews>
  <sheetFormatPr baseColWidth="10" defaultRowHeight="14.5" x14ac:dyDescent="0.35"/>
  <cols>
    <col min="17" max="17" width="18.54296875" customWidth="1"/>
    <col min="18" max="20" width="19.26953125" customWidth="1"/>
    <col min="21" max="21" width="21.81640625" customWidth="1"/>
    <col min="22" max="22" width="19.81640625" customWidth="1"/>
  </cols>
  <sheetData>
    <row r="2" spans="2:23" ht="15" thickBot="1" x14ac:dyDescent="0.4"/>
    <row r="3" spans="2:23" ht="20.5" thickBot="1" x14ac:dyDescent="0.45">
      <c r="B3" s="280" t="s">
        <v>87</v>
      </c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2"/>
    </row>
    <row r="4" spans="2:23" ht="15" thickBot="1" x14ac:dyDescent="0.4">
      <c r="B4" s="208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10"/>
    </row>
    <row r="5" spans="2:23" ht="15" thickBot="1" x14ac:dyDescent="0.4">
      <c r="B5" s="211" t="s">
        <v>0</v>
      </c>
      <c r="C5" s="213" t="s">
        <v>1</v>
      </c>
      <c r="D5" s="214"/>
      <c r="E5" s="217" t="s">
        <v>2</v>
      </c>
      <c r="F5" s="217" t="s">
        <v>3</v>
      </c>
      <c r="G5" s="217" t="s">
        <v>4</v>
      </c>
      <c r="H5" s="219" t="s">
        <v>5</v>
      </c>
      <c r="I5" s="215" t="s">
        <v>6</v>
      </c>
      <c r="J5" s="221"/>
      <c r="K5" s="221"/>
      <c r="L5" s="221"/>
      <c r="M5" s="221"/>
      <c r="N5" s="216"/>
      <c r="O5" s="215" t="s">
        <v>7</v>
      </c>
      <c r="P5" s="216"/>
      <c r="Q5" s="253" t="s">
        <v>109</v>
      </c>
      <c r="R5" s="253" t="s">
        <v>110</v>
      </c>
      <c r="S5" s="257" t="s">
        <v>116</v>
      </c>
      <c r="T5" s="258"/>
      <c r="U5" s="253" t="s">
        <v>111</v>
      </c>
      <c r="V5" s="255" t="s">
        <v>112</v>
      </c>
    </row>
    <row r="6" spans="2:23" ht="26.5" thickBot="1" x14ac:dyDescent="0.4">
      <c r="B6" s="212"/>
      <c r="C6" s="215"/>
      <c r="D6" s="216"/>
      <c r="E6" s="218"/>
      <c r="F6" s="218"/>
      <c r="G6" s="218"/>
      <c r="H6" s="220"/>
      <c r="I6" s="1" t="s">
        <v>8</v>
      </c>
      <c r="J6" s="1" t="s">
        <v>9</v>
      </c>
      <c r="K6" s="1" t="s">
        <v>10</v>
      </c>
      <c r="L6" s="1" t="s">
        <v>11</v>
      </c>
      <c r="M6" s="1" t="s">
        <v>12</v>
      </c>
      <c r="N6" s="1" t="s">
        <v>13</v>
      </c>
      <c r="O6" s="2" t="s">
        <v>14</v>
      </c>
      <c r="P6" s="2" t="s">
        <v>15</v>
      </c>
      <c r="Q6" s="254"/>
      <c r="R6" s="254"/>
      <c r="S6" s="146" t="s">
        <v>109</v>
      </c>
      <c r="T6" s="27" t="s">
        <v>110</v>
      </c>
      <c r="U6" s="254"/>
      <c r="V6" s="256"/>
    </row>
    <row r="7" spans="2:23" ht="42" customHeight="1" x14ac:dyDescent="0.35">
      <c r="B7" s="236" t="s">
        <v>74</v>
      </c>
      <c r="C7" s="271" t="s">
        <v>17</v>
      </c>
      <c r="D7" s="236" t="s">
        <v>125</v>
      </c>
      <c r="E7" s="236" t="s">
        <v>75</v>
      </c>
      <c r="F7" s="236" t="s">
        <v>76</v>
      </c>
      <c r="G7" s="236" t="s">
        <v>77</v>
      </c>
      <c r="H7" s="236" t="s">
        <v>22</v>
      </c>
      <c r="I7" s="268"/>
      <c r="J7" s="259" t="s">
        <v>23</v>
      </c>
      <c r="K7" s="259"/>
      <c r="L7" s="268"/>
      <c r="M7" s="268"/>
      <c r="N7" s="259"/>
      <c r="O7" s="274">
        <v>45658</v>
      </c>
      <c r="P7" s="274">
        <v>45838</v>
      </c>
      <c r="Q7" s="264">
        <v>1</v>
      </c>
      <c r="R7" s="264">
        <v>1</v>
      </c>
      <c r="S7" s="277">
        <f>'MATRIZ UNIFICADA '!S17</f>
        <v>0.33329999999999999</v>
      </c>
      <c r="T7" s="277">
        <f>'MATRIZ UNIFICADA '!T17</f>
        <v>0.33329999999999999</v>
      </c>
      <c r="U7" s="284" t="s">
        <v>131</v>
      </c>
      <c r="V7" s="248"/>
      <c r="W7" s="25"/>
    </row>
    <row r="8" spans="2:23" x14ac:dyDescent="0.35">
      <c r="B8" s="237"/>
      <c r="C8" s="272"/>
      <c r="D8" s="237"/>
      <c r="E8" s="237"/>
      <c r="F8" s="237"/>
      <c r="G8" s="237"/>
      <c r="H8" s="237"/>
      <c r="I8" s="269"/>
      <c r="J8" s="211"/>
      <c r="K8" s="211"/>
      <c r="L8" s="269"/>
      <c r="M8" s="269"/>
      <c r="N8" s="211"/>
      <c r="O8" s="275"/>
      <c r="P8" s="275"/>
      <c r="Q8" s="283"/>
      <c r="R8" s="283"/>
      <c r="S8" s="278"/>
      <c r="T8" s="278"/>
      <c r="U8" s="285"/>
      <c r="V8" s="287"/>
    </row>
    <row r="9" spans="2:23" ht="63" customHeight="1" thickBot="1" x14ac:dyDescent="0.4">
      <c r="B9" s="238"/>
      <c r="C9" s="273"/>
      <c r="D9" s="238"/>
      <c r="E9" s="238"/>
      <c r="F9" s="238"/>
      <c r="G9" s="238"/>
      <c r="H9" s="238"/>
      <c r="I9" s="270"/>
      <c r="J9" s="212"/>
      <c r="K9" s="212"/>
      <c r="L9" s="270"/>
      <c r="M9" s="270"/>
      <c r="N9" s="212"/>
      <c r="O9" s="276"/>
      <c r="P9" s="276"/>
      <c r="Q9" s="265"/>
      <c r="R9" s="265"/>
      <c r="S9" s="279"/>
      <c r="T9" s="279"/>
      <c r="U9" s="286"/>
      <c r="V9" s="249"/>
    </row>
    <row r="10" spans="2:23" ht="110.5" thickBot="1" x14ac:dyDescent="0.4">
      <c r="B10" s="3" t="s">
        <v>78</v>
      </c>
      <c r="C10" s="4" t="s">
        <v>25</v>
      </c>
      <c r="D10" s="5" t="s">
        <v>79</v>
      </c>
      <c r="E10" s="5" t="s">
        <v>80</v>
      </c>
      <c r="F10" s="5" t="s">
        <v>81</v>
      </c>
      <c r="G10" s="5" t="s">
        <v>78</v>
      </c>
      <c r="H10" s="4" t="s">
        <v>22</v>
      </c>
      <c r="I10" s="8"/>
      <c r="J10" s="2"/>
      <c r="K10" s="2"/>
      <c r="L10" s="8"/>
      <c r="M10" s="8" t="s">
        <v>23</v>
      </c>
      <c r="N10" s="5"/>
      <c r="O10" s="7">
        <v>45658</v>
      </c>
      <c r="P10" s="7">
        <v>45838</v>
      </c>
      <c r="Q10" s="145">
        <v>1</v>
      </c>
      <c r="R10" s="145">
        <v>1</v>
      </c>
      <c r="S10" s="159">
        <f>'MATRIZ UNIFICADA '!S18</f>
        <v>0.33329999999999999</v>
      </c>
      <c r="T10" s="159">
        <f>'MATRIZ UNIFICADA '!T18</f>
        <v>0.33329999999999999</v>
      </c>
      <c r="U10" s="164" t="s">
        <v>144</v>
      </c>
      <c r="V10" s="18"/>
    </row>
    <row r="11" spans="2:23" ht="110.5" thickBot="1" x14ac:dyDescent="0.4">
      <c r="B11" s="3" t="s">
        <v>82</v>
      </c>
      <c r="C11" s="4" t="s">
        <v>59</v>
      </c>
      <c r="D11" s="5" t="s">
        <v>83</v>
      </c>
      <c r="E11" s="5" t="s">
        <v>84</v>
      </c>
      <c r="F11" s="5" t="s">
        <v>85</v>
      </c>
      <c r="G11" s="5" t="s">
        <v>77</v>
      </c>
      <c r="H11" s="10" t="s">
        <v>86</v>
      </c>
      <c r="I11" s="8"/>
      <c r="J11" s="2"/>
      <c r="K11" s="2" t="s">
        <v>23</v>
      </c>
      <c r="L11" s="8"/>
      <c r="M11" s="8"/>
      <c r="N11" s="2" t="s">
        <v>23</v>
      </c>
      <c r="O11" s="7">
        <v>45658</v>
      </c>
      <c r="P11" s="7">
        <v>45838</v>
      </c>
      <c r="Q11" s="145">
        <v>1</v>
      </c>
      <c r="R11" s="145">
        <v>1</v>
      </c>
      <c r="S11" s="159">
        <f>'MATRIZ UNIFICADA '!S19</f>
        <v>0.33329999999999999</v>
      </c>
      <c r="T11" s="159">
        <f>'MATRIZ UNIFICADA '!T19</f>
        <v>0.33329999999999999</v>
      </c>
      <c r="U11" s="307" t="s">
        <v>145</v>
      </c>
      <c r="V11" s="18"/>
    </row>
    <row r="12" spans="2:23" x14ac:dyDescent="0.35">
      <c r="S12" s="165">
        <f>+S7+S10+S11</f>
        <v>0.99990000000000001</v>
      </c>
      <c r="T12" s="165">
        <f>+T7+T10+T11</f>
        <v>0.99990000000000001</v>
      </c>
    </row>
  </sheetData>
  <mergeCells count="36">
    <mergeCell ref="S5:T5"/>
    <mergeCell ref="S7:S9"/>
    <mergeCell ref="T7:T9"/>
    <mergeCell ref="V5:V6"/>
    <mergeCell ref="B3:V3"/>
    <mergeCell ref="B4:V4"/>
    <mergeCell ref="Q7:Q9"/>
    <mergeCell ref="R7:R9"/>
    <mergeCell ref="U7:U9"/>
    <mergeCell ref="V7:V9"/>
    <mergeCell ref="Q5:Q6"/>
    <mergeCell ref="R5:R6"/>
    <mergeCell ref="U5:U6"/>
    <mergeCell ref="K7:K9"/>
    <mergeCell ref="L7:L9"/>
    <mergeCell ref="M7:M9"/>
    <mergeCell ref="N7:N9"/>
    <mergeCell ref="O7:O9"/>
    <mergeCell ref="P7:P9"/>
    <mergeCell ref="I5:N5"/>
    <mergeCell ref="O5:P5"/>
    <mergeCell ref="H7:H9"/>
    <mergeCell ref="I7:I9"/>
    <mergeCell ref="J7:J9"/>
    <mergeCell ref="B5:B6"/>
    <mergeCell ref="C5:D6"/>
    <mergeCell ref="E5:E6"/>
    <mergeCell ref="F5:F6"/>
    <mergeCell ref="G5:G6"/>
    <mergeCell ref="H5:H6"/>
    <mergeCell ref="D7:D9"/>
    <mergeCell ref="B7:B9"/>
    <mergeCell ref="C7:C9"/>
    <mergeCell ref="E7:E9"/>
    <mergeCell ref="F7:F9"/>
    <mergeCell ref="G7:G9"/>
  </mergeCells>
  <hyperlinks>
    <hyperlink ref="U7" r:id="rId1"/>
    <hyperlink ref="U11" r:id="rId2"/>
  </hyperlinks>
  <pageMargins left="0.7" right="0.7" top="0.75" bottom="0.75" header="0.3" footer="0.3"/>
  <pageSetup orientation="portrait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B2:V17"/>
  <sheetViews>
    <sheetView topLeftCell="F1" zoomScale="80" zoomScaleNormal="80" workbookViewId="0">
      <selection activeCell="Q7" sqref="Q7:Q9"/>
    </sheetView>
  </sheetViews>
  <sheetFormatPr baseColWidth="10" defaultRowHeight="14.5" x14ac:dyDescent="0.35"/>
  <cols>
    <col min="17" max="20" width="20.81640625" customWidth="1"/>
    <col min="21" max="21" width="16.7265625" customWidth="1"/>
    <col min="22" max="22" width="20.81640625" customWidth="1"/>
  </cols>
  <sheetData>
    <row r="2" spans="2:22" ht="15" thickBot="1" x14ac:dyDescent="0.4"/>
    <row r="3" spans="2:22" ht="20.5" thickBot="1" x14ac:dyDescent="0.45">
      <c r="B3" s="291" t="s">
        <v>101</v>
      </c>
      <c r="C3" s="292"/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292"/>
      <c r="R3" s="292"/>
      <c r="S3" s="292"/>
      <c r="T3" s="292"/>
      <c r="U3" s="292"/>
      <c r="V3" s="293"/>
    </row>
    <row r="4" spans="2:22" ht="15" thickBot="1" x14ac:dyDescent="0.4">
      <c r="B4" s="208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10"/>
    </row>
    <row r="5" spans="2:22" ht="15.75" customHeight="1" thickBot="1" x14ac:dyDescent="0.4">
      <c r="B5" s="211" t="s">
        <v>0</v>
      </c>
      <c r="C5" s="213" t="s">
        <v>1</v>
      </c>
      <c r="D5" s="214"/>
      <c r="E5" s="217" t="s">
        <v>2</v>
      </c>
      <c r="F5" s="217" t="s">
        <v>3</v>
      </c>
      <c r="G5" s="217" t="s">
        <v>4</v>
      </c>
      <c r="H5" s="219" t="s">
        <v>5</v>
      </c>
      <c r="I5" s="215" t="s">
        <v>6</v>
      </c>
      <c r="J5" s="221"/>
      <c r="K5" s="221"/>
      <c r="L5" s="221"/>
      <c r="M5" s="221"/>
      <c r="N5" s="216"/>
      <c r="O5" s="215" t="s">
        <v>7</v>
      </c>
      <c r="P5" s="216"/>
      <c r="Q5" s="253" t="s">
        <v>109</v>
      </c>
      <c r="R5" s="253" t="s">
        <v>110</v>
      </c>
      <c r="S5" s="257" t="s">
        <v>116</v>
      </c>
      <c r="T5" s="258"/>
      <c r="U5" s="253" t="s">
        <v>111</v>
      </c>
      <c r="V5" s="255" t="s">
        <v>112</v>
      </c>
    </row>
    <row r="6" spans="2:22" ht="26.5" thickBot="1" x14ac:dyDescent="0.4">
      <c r="B6" s="212"/>
      <c r="C6" s="215"/>
      <c r="D6" s="216"/>
      <c r="E6" s="218"/>
      <c r="F6" s="218"/>
      <c r="G6" s="218"/>
      <c r="H6" s="220"/>
      <c r="I6" s="1" t="s">
        <v>8</v>
      </c>
      <c r="J6" s="1" t="s">
        <v>9</v>
      </c>
      <c r="K6" s="1" t="s">
        <v>10</v>
      </c>
      <c r="L6" s="1" t="s">
        <v>11</v>
      </c>
      <c r="M6" s="1" t="s">
        <v>12</v>
      </c>
      <c r="N6" s="1" t="s">
        <v>13</v>
      </c>
      <c r="O6" s="2" t="s">
        <v>14</v>
      </c>
      <c r="P6" s="2" t="s">
        <v>15</v>
      </c>
      <c r="Q6" s="254"/>
      <c r="R6" s="254"/>
      <c r="S6" s="146" t="s">
        <v>109</v>
      </c>
      <c r="T6" s="27" t="s">
        <v>110</v>
      </c>
      <c r="U6" s="254"/>
      <c r="V6" s="256"/>
    </row>
    <row r="7" spans="2:22" ht="57.75" customHeight="1" x14ac:dyDescent="0.35">
      <c r="B7" s="236" t="s">
        <v>88</v>
      </c>
      <c r="C7" s="271" t="s">
        <v>17</v>
      </c>
      <c r="D7" s="236" t="s">
        <v>89</v>
      </c>
      <c r="E7" s="236" t="s">
        <v>90</v>
      </c>
      <c r="F7" s="236" t="s">
        <v>91</v>
      </c>
      <c r="G7" s="236" t="s">
        <v>133</v>
      </c>
      <c r="H7" s="236" t="s">
        <v>22</v>
      </c>
      <c r="I7" s="288" t="s">
        <v>23</v>
      </c>
      <c r="J7" s="259"/>
      <c r="K7" s="259"/>
      <c r="L7" s="268"/>
      <c r="M7" s="268"/>
      <c r="N7" s="259"/>
      <c r="O7" s="274">
        <v>45658</v>
      </c>
      <c r="P7" s="274">
        <v>45838</v>
      </c>
      <c r="Q7" s="264">
        <v>0.5</v>
      </c>
      <c r="R7" s="264">
        <v>1</v>
      </c>
      <c r="S7" s="262">
        <f>'MATRIZ UNIFICADA '!S20</f>
        <v>0.25</v>
      </c>
      <c r="T7" s="262">
        <f>'MATRIZ UNIFICADA '!T20</f>
        <v>0.5</v>
      </c>
      <c r="U7" s="294" t="s">
        <v>132</v>
      </c>
      <c r="V7" s="248"/>
    </row>
    <row r="8" spans="2:22" x14ac:dyDescent="0.35">
      <c r="B8" s="237"/>
      <c r="C8" s="272"/>
      <c r="D8" s="237"/>
      <c r="E8" s="237"/>
      <c r="F8" s="237"/>
      <c r="G8" s="237"/>
      <c r="H8" s="237"/>
      <c r="I8" s="289"/>
      <c r="J8" s="211"/>
      <c r="K8" s="211"/>
      <c r="L8" s="269"/>
      <c r="M8" s="269"/>
      <c r="N8" s="211"/>
      <c r="O8" s="275"/>
      <c r="P8" s="275"/>
      <c r="Q8" s="283"/>
      <c r="R8" s="302"/>
      <c r="S8" s="300"/>
      <c r="T8" s="263"/>
      <c r="U8" s="295"/>
      <c r="V8" s="287"/>
    </row>
    <row r="9" spans="2:22" ht="15" thickBot="1" x14ac:dyDescent="0.4">
      <c r="B9" s="237"/>
      <c r="C9" s="273"/>
      <c r="D9" s="238"/>
      <c r="E9" s="238"/>
      <c r="F9" s="238"/>
      <c r="G9" s="238"/>
      <c r="H9" s="238"/>
      <c r="I9" s="290"/>
      <c r="J9" s="212"/>
      <c r="K9" s="212"/>
      <c r="L9" s="270"/>
      <c r="M9" s="270"/>
      <c r="N9" s="212"/>
      <c r="O9" s="276"/>
      <c r="P9" s="276"/>
      <c r="Q9" s="265"/>
      <c r="R9" s="302"/>
      <c r="S9" s="301"/>
      <c r="T9" s="263"/>
      <c r="U9" s="296"/>
      <c r="V9" s="249"/>
    </row>
    <row r="10" spans="2:22" ht="32.25" customHeight="1" x14ac:dyDescent="0.35">
      <c r="B10" s="237"/>
      <c r="C10" s="271" t="s">
        <v>92</v>
      </c>
      <c r="D10" s="236" t="s">
        <v>93</v>
      </c>
      <c r="E10" s="236" t="s">
        <v>94</v>
      </c>
      <c r="F10" s="236" t="s">
        <v>95</v>
      </c>
      <c r="G10" s="236" t="s">
        <v>134</v>
      </c>
      <c r="H10" s="271" t="s">
        <v>30</v>
      </c>
      <c r="I10" s="288" t="s">
        <v>23</v>
      </c>
      <c r="J10" s="259" t="s">
        <v>23</v>
      </c>
      <c r="K10" s="259" t="s">
        <v>23</v>
      </c>
      <c r="L10" s="288" t="s">
        <v>23</v>
      </c>
      <c r="M10" s="288" t="s">
        <v>23</v>
      </c>
      <c r="N10" s="259" t="s">
        <v>23</v>
      </c>
      <c r="O10" s="274">
        <v>45658</v>
      </c>
      <c r="P10" s="274">
        <v>45838</v>
      </c>
      <c r="Q10" s="264">
        <v>0.5</v>
      </c>
      <c r="R10" s="302"/>
      <c r="S10" s="262">
        <f>'MATRIZ UNIFICADA '!S21</f>
        <v>0.25</v>
      </c>
      <c r="T10" s="263"/>
      <c r="U10" s="297"/>
      <c r="V10" s="248"/>
    </row>
    <row r="11" spans="2:22" x14ac:dyDescent="0.35">
      <c r="B11" s="237"/>
      <c r="C11" s="272"/>
      <c r="D11" s="237"/>
      <c r="E11" s="237"/>
      <c r="F11" s="237"/>
      <c r="G11" s="237"/>
      <c r="H11" s="272"/>
      <c r="I11" s="289"/>
      <c r="J11" s="211"/>
      <c r="K11" s="211"/>
      <c r="L11" s="289"/>
      <c r="M11" s="289"/>
      <c r="N11" s="211"/>
      <c r="O11" s="275"/>
      <c r="P11" s="275"/>
      <c r="Q11" s="283"/>
      <c r="R11" s="302"/>
      <c r="S11" s="300"/>
      <c r="T11" s="263"/>
      <c r="U11" s="298"/>
      <c r="V11" s="287"/>
    </row>
    <row r="12" spans="2:22" x14ac:dyDescent="0.35">
      <c r="B12" s="237"/>
      <c r="C12" s="272"/>
      <c r="D12" s="237"/>
      <c r="E12" s="237"/>
      <c r="F12" s="237"/>
      <c r="G12" s="237"/>
      <c r="H12" s="272"/>
      <c r="I12" s="289"/>
      <c r="J12" s="211"/>
      <c r="K12" s="211"/>
      <c r="L12" s="289"/>
      <c r="M12" s="289"/>
      <c r="N12" s="211"/>
      <c r="O12" s="275"/>
      <c r="P12" s="275"/>
      <c r="Q12" s="283"/>
      <c r="R12" s="302"/>
      <c r="S12" s="300"/>
      <c r="T12" s="263"/>
      <c r="U12" s="298"/>
      <c r="V12" s="287"/>
    </row>
    <row r="13" spans="2:22" x14ac:dyDescent="0.35">
      <c r="B13" s="237"/>
      <c r="C13" s="272"/>
      <c r="D13" s="237"/>
      <c r="E13" s="237"/>
      <c r="F13" s="237"/>
      <c r="G13" s="237"/>
      <c r="H13" s="272"/>
      <c r="I13" s="289"/>
      <c r="J13" s="211"/>
      <c r="K13" s="211"/>
      <c r="L13" s="289"/>
      <c r="M13" s="289"/>
      <c r="N13" s="211"/>
      <c r="O13" s="275"/>
      <c r="P13" s="275"/>
      <c r="Q13" s="283"/>
      <c r="R13" s="302"/>
      <c r="S13" s="300"/>
      <c r="T13" s="263"/>
      <c r="U13" s="298"/>
      <c r="V13" s="287"/>
    </row>
    <row r="14" spans="2:22" ht="15" thickBot="1" x14ac:dyDescent="0.4">
      <c r="B14" s="238"/>
      <c r="C14" s="273"/>
      <c r="D14" s="238"/>
      <c r="E14" s="238"/>
      <c r="F14" s="238"/>
      <c r="G14" s="238"/>
      <c r="H14" s="273"/>
      <c r="I14" s="290"/>
      <c r="J14" s="212"/>
      <c r="K14" s="212"/>
      <c r="L14" s="290"/>
      <c r="M14" s="290"/>
      <c r="N14" s="212"/>
      <c r="O14" s="276"/>
      <c r="P14" s="276"/>
      <c r="Q14" s="265"/>
      <c r="R14" s="303"/>
      <c r="S14" s="301"/>
      <c r="T14" s="304"/>
      <c r="U14" s="299"/>
      <c r="V14" s="249"/>
    </row>
    <row r="15" spans="2:22" ht="47.25" customHeight="1" x14ac:dyDescent="0.35">
      <c r="B15" s="236" t="s">
        <v>96</v>
      </c>
      <c r="C15" s="271" t="s">
        <v>25</v>
      </c>
      <c r="D15" s="236" t="s">
        <v>97</v>
      </c>
      <c r="E15" s="236" t="s">
        <v>98</v>
      </c>
      <c r="F15" s="236" t="s">
        <v>99</v>
      </c>
      <c r="G15" s="236" t="s">
        <v>100</v>
      </c>
      <c r="H15" s="271" t="s">
        <v>30</v>
      </c>
      <c r="I15" s="288" t="s">
        <v>23</v>
      </c>
      <c r="J15" s="259" t="s">
        <v>23</v>
      </c>
      <c r="K15" s="259" t="s">
        <v>23</v>
      </c>
      <c r="L15" s="288" t="s">
        <v>23</v>
      </c>
      <c r="M15" s="288" t="s">
        <v>23</v>
      </c>
      <c r="N15" s="259" t="s">
        <v>23</v>
      </c>
      <c r="O15" s="274">
        <v>45658</v>
      </c>
      <c r="P15" s="274">
        <v>45838</v>
      </c>
      <c r="Q15" s="264">
        <v>1</v>
      </c>
      <c r="R15" s="264">
        <v>1</v>
      </c>
      <c r="S15" s="305">
        <f>'MATRIZ UNIFICADA '!S22</f>
        <v>0.5</v>
      </c>
      <c r="T15" s="305">
        <f>'MATRIZ UNIFICADA '!T22</f>
        <v>0.5</v>
      </c>
      <c r="U15" s="306" t="s">
        <v>142</v>
      </c>
      <c r="V15" s="248"/>
    </row>
    <row r="16" spans="2:22" ht="15" thickBot="1" x14ac:dyDescent="0.4">
      <c r="B16" s="238"/>
      <c r="C16" s="273"/>
      <c r="D16" s="238"/>
      <c r="E16" s="238"/>
      <c r="F16" s="238"/>
      <c r="G16" s="238"/>
      <c r="H16" s="273"/>
      <c r="I16" s="290"/>
      <c r="J16" s="212"/>
      <c r="K16" s="212"/>
      <c r="L16" s="290"/>
      <c r="M16" s="290"/>
      <c r="N16" s="212"/>
      <c r="O16" s="276"/>
      <c r="P16" s="276"/>
      <c r="Q16" s="265"/>
      <c r="R16" s="265"/>
      <c r="S16" s="249"/>
      <c r="T16" s="249"/>
      <c r="U16" s="286"/>
      <c r="V16" s="249"/>
    </row>
    <row r="17" spans="19:20" x14ac:dyDescent="0.35">
      <c r="S17" s="169">
        <f>SUM(S7:S16)</f>
        <v>1</v>
      </c>
      <c r="T17" s="169">
        <f>SUM(T7:T16)</f>
        <v>1</v>
      </c>
    </row>
  </sheetData>
  <mergeCells count="75">
    <mergeCell ref="S15:S16"/>
    <mergeCell ref="T15:T16"/>
    <mergeCell ref="Q15:Q16"/>
    <mergeCell ref="U15:U16"/>
    <mergeCell ref="V15:V16"/>
    <mergeCell ref="R15:R16"/>
    <mergeCell ref="Q7:Q9"/>
    <mergeCell ref="U7:U9"/>
    <mergeCell ref="V7:V9"/>
    <mergeCell ref="Q10:Q14"/>
    <mergeCell ref="U10:U14"/>
    <mergeCell ref="V10:V14"/>
    <mergeCell ref="S7:S9"/>
    <mergeCell ref="S10:S14"/>
    <mergeCell ref="R7:R14"/>
    <mergeCell ref="T7:T14"/>
    <mergeCell ref="Q5:Q6"/>
    <mergeCell ref="U5:U6"/>
    <mergeCell ref="V5:V6"/>
    <mergeCell ref="B3:V3"/>
    <mergeCell ref="B4:V4"/>
    <mergeCell ref="H5:H6"/>
    <mergeCell ref="S5:T5"/>
    <mergeCell ref="R5:R6"/>
    <mergeCell ref="B5:B6"/>
    <mergeCell ref="C5:D6"/>
    <mergeCell ref="E5:E6"/>
    <mergeCell ref="F5:F6"/>
    <mergeCell ref="G5:G6"/>
    <mergeCell ref="K15:K16"/>
    <mergeCell ref="L15:L16"/>
    <mergeCell ref="M15:M16"/>
    <mergeCell ref="N15:N16"/>
    <mergeCell ref="O15:O16"/>
    <mergeCell ref="P15:P16"/>
    <mergeCell ref="P10:P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J10:J14"/>
    <mergeCell ref="K10:K14"/>
    <mergeCell ref="L10:L14"/>
    <mergeCell ref="M10:M14"/>
    <mergeCell ref="N10:N14"/>
    <mergeCell ref="B7:B14"/>
    <mergeCell ref="C7:C9"/>
    <mergeCell ref="D7:D9"/>
    <mergeCell ref="E7:E9"/>
    <mergeCell ref="F7:F9"/>
    <mergeCell ref="C10:C14"/>
    <mergeCell ref="D10:D14"/>
    <mergeCell ref="E10:E14"/>
    <mergeCell ref="F10:F14"/>
    <mergeCell ref="G7:G9"/>
    <mergeCell ref="G10:G14"/>
    <mergeCell ref="P7:P9"/>
    <mergeCell ref="I5:N5"/>
    <mergeCell ref="O5:P5"/>
    <mergeCell ref="H7:H9"/>
    <mergeCell ref="I7:I9"/>
    <mergeCell ref="J7:J9"/>
    <mergeCell ref="K7:K9"/>
    <mergeCell ref="L7:L9"/>
    <mergeCell ref="M7:M9"/>
    <mergeCell ref="N7:N9"/>
    <mergeCell ref="O7:O9"/>
    <mergeCell ref="O10:O14"/>
    <mergeCell ref="H10:H14"/>
    <mergeCell ref="I10:I14"/>
  </mergeCells>
  <hyperlinks>
    <hyperlink ref="U7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RESUMEN COMPONENTES</vt:lpstr>
      <vt:lpstr>MATRIZ UNIFICADA </vt:lpstr>
      <vt:lpstr> GESTION DE RIESGO CORUPC.</vt:lpstr>
      <vt:lpstr>RACIONALIZACION DE TRAMITES</vt:lpstr>
      <vt:lpstr>RENDICION DE CUENTAS</vt:lpstr>
      <vt:lpstr>ATENCION AL CIUDADANO</vt:lpstr>
      <vt:lpstr>MEC. TRANSPARENCIA ACCESO INFOR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 INTERNO</dc:creator>
  <cp:lastModifiedBy>ACADEMICA</cp:lastModifiedBy>
  <dcterms:created xsi:type="dcterms:W3CDTF">2025-05-07T14:49:35Z</dcterms:created>
  <dcterms:modified xsi:type="dcterms:W3CDTF">2025-07-09T22:00:03Z</dcterms:modified>
</cp:coreProperties>
</file>