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ldavis\Documents\PLANEACION 2016-2023\PLAN ANTICORRUPCIÓN+ PLANES  2023-2024\SEGUIMIENTO MATRIZ DE RIESGO DE CORRUPCIÓN E INSTITUCIONAL 2024\"/>
    </mc:Choice>
  </mc:AlternateContent>
  <bookViews>
    <workbookView xWindow="0" yWindow="0" windowWidth="28800" windowHeight="12330" firstSheet="2" activeTab="7"/>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Matriz Calor Inherente" sheetId="18" r:id="rId16"/>
    <sheet name="Matriz Calor Residual" sheetId="19" r:id="rId17"/>
    <sheet name="Tabla probabilidad" sheetId="12" r:id="rId18"/>
    <sheet name="Tabla Impacto" sheetId="13" r:id="rId19"/>
    <sheet name="Tabla Valoración controles" sheetId="15" r:id="rId20"/>
    <sheet name="Opciones Tratamiento" sheetId="16" state="hidden" r:id="rId21"/>
    <sheet name="Hoja1" sheetId="11" state="hidden" r:id="rId22"/>
  </sheets>
  <calcPr calcId="162913"/>
  <pivotCaches>
    <pivotCache cacheId="0" r:id="rId23"/>
  </pivotCaches>
</workbook>
</file>

<file path=xl/calcChain.xml><?xml version="1.0" encoding="utf-8"?>
<calcChain xmlns="http://schemas.openxmlformats.org/spreadsheetml/2006/main">
  <c r="AB69" i="34" l="1"/>
  <c r="AA69" i="34" s="1"/>
  <c r="T69" i="34"/>
  <c r="Q69" i="34"/>
  <c r="X68" i="34"/>
  <c r="Z68" i="34" s="1"/>
  <c r="T68" i="34"/>
  <c r="Q68" i="34"/>
  <c r="X69" i="34" s="1"/>
  <c r="T67" i="34"/>
  <c r="Q67" i="34"/>
  <c r="AB68" i="34" s="1"/>
  <c r="AA68" i="34" s="1"/>
  <c r="T66" i="34"/>
  <c r="Q66" i="34"/>
  <c r="X67" i="34" s="1"/>
  <c r="X65" i="34"/>
  <c r="Y65" i="34" s="1"/>
  <c r="T65" i="34"/>
  <c r="Q65" i="34"/>
  <c r="X66" i="34" s="1"/>
  <c r="AB64" i="34"/>
  <c r="AA64" i="34" s="1"/>
  <c r="Y64" i="34"/>
  <c r="AC64" i="34" s="1"/>
  <c r="X64" i="34"/>
  <c r="Z64" i="34" s="1"/>
  <c r="T64" i="34"/>
  <c r="Q64" i="34"/>
  <c r="AB65" i="34" s="1"/>
  <c r="AA65" i="34" s="1"/>
  <c r="I64" i="34"/>
  <c r="H64" i="34"/>
  <c r="T63" i="34"/>
  <c r="Q63" i="34"/>
  <c r="X62" i="34"/>
  <c r="Y62" i="34" s="1"/>
  <c r="T62" i="34"/>
  <c r="Q62" i="34"/>
  <c r="X63" i="34" s="1"/>
  <c r="AB61" i="34"/>
  <c r="AA61" i="34" s="1"/>
  <c r="Z61" i="34"/>
  <c r="Y61" i="34"/>
  <c r="X61" i="34"/>
  <c r="T61" i="34"/>
  <c r="Q61" i="34"/>
  <c r="AB62" i="34" s="1"/>
  <c r="AA62" i="34" s="1"/>
  <c r="T60" i="34"/>
  <c r="Q60" i="34"/>
  <c r="T59" i="34"/>
  <c r="Q59" i="34"/>
  <c r="AB59" i="34" s="1"/>
  <c r="AA59" i="34" s="1"/>
  <c r="AB58" i="34"/>
  <c r="AA58" i="34" s="1"/>
  <c r="AC58" i="34" s="1"/>
  <c r="Z58" i="34"/>
  <c r="Y58" i="34"/>
  <c r="X58" i="34"/>
  <c r="T58" i="34"/>
  <c r="Q58" i="34"/>
  <c r="I58" i="34"/>
  <c r="H58" i="34"/>
  <c r="T57" i="34"/>
  <c r="Q57" i="34"/>
  <c r="T56" i="34"/>
  <c r="Q56" i="34"/>
  <c r="AB56" i="34" s="1"/>
  <c r="AA56" i="34" s="1"/>
  <c r="AB55" i="34"/>
  <c r="AA55" i="34" s="1"/>
  <c r="T55" i="34"/>
  <c r="Q55" i="34"/>
  <c r="X54" i="34"/>
  <c r="Z54" i="34" s="1"/>
  <c r="T54" i="34"/>
  <c r="Q54" i="34"/>
  <c r="X55" i="34" s="1"/>
  <c r="T53" i="34"/>
  <c r="Q53" i="34"/>
  <c r="AB54" i="34" s="1"/>
  <c r="AA54" i="34" s="1"/>
  <c r="Z52" i="34"/>
  <c r="X52" i="34"/>
  <c r="Y52" i="34" s="1"/>
  <c r="AC52" i="34" s="1"/>
  <c r="T52" i="34"/>
  <c r="Q52" i="34"/>
  <c r="AB52" i="34" s="1"/>
  <c r="AA52" i="34" s="1"/>
  <c r="H52" i="34"/>
  <c r="I52" i="34" s="1"/>
  <c r="X51" i="34"/>
  <c r="Z51" i="34" s="1"/>
  <c r="T51" i="34"/>
  <c r="Q51" i="34"/>
  <c r="T50" i="34"/>
  <c r="Q50" i="34"/>
  <c r="AB51" i="34" s="1"/>
  <c r="AA51" i="34" s="1"/>
  <c r="T49" i="34"/>
  <c r="Q49" i="34"/>
  <c r="X50" i="34" s="1"/>
  <c r="X48" i="34"/>
  <c r="Y48" i="34" s="1"/>
  <c r="T48" i="34"/>
  <c r="Q48" i="34"/>
  <c r="X49" i="34" s="1"/>
  <c r="AB47" i="34"/>
  <c r="AA47" i="34" s="1"/>
  <c r="Z47" i="34"/>
  <c r="Y47" i="34"/>
  <c r="AC47" i="34" s="1"/>
  <c r="X47" i="34"/>
  <c r="T47" i="34"/>
  <c r="Q47" i="34"/>
  <c r="AB48" i="34" s="1"/>
  <c r="AA48" i="34" s="1"/>
  <c r="Z46" i="34"/>
  <c r="X46" i="34"/>
  <c r="Y46" i="34" s="1"/>
  <c r="T46" i="34"/>
  <c r="Q46" i="34"/>
  <c r="AB46" i="34" s="1"/>
  <c r="AA46" i="34" s="1"/>
  <c r="H46" i="34"/>
  <c r="I46" i="34" s="1"/>
  <c r="X45" i="34"/>
  <c r="Y45" i="34" s="1"/>
  <c r="T45" i="34"/>
  <c r="Q45" i="34"/>
  <c r="AB44" i="34"/>
  <c r="AA44" i="34" s="1"/>
  <c r="Y44" i="34"/>
  <c r="X44" i="34"/>
  <c r="Z44" i="34" s="1"/>
  <c r="T44" i="34"/>
  <c r="Q44" i="34"/>
  <c r="AB45" i="34" s="1"/>
  <c r="AA45" i="34" s="1"/>
  <c r="T43" i="34"/>
  <c r="Q43" i="34"/>
  <c r="T42" i="34"/>
  <c r="Q42" i="34"/>
  <c r="AB42" i="34" s="1"/>
  <c r="AA42" i="34" s="1"/>
  <c r="AB41" i="34"/>
  <c r="AA41" i="34" s="1"/>
  <c r="T41" i="34"/>
  <c r="Q41" i="34"/>
  <c r="X40" i="34"/>
  <c r="Z40" i="34" s="1"/>
  <c r="T40" i="34"/>
  <c r="Q40" i="34"/>
  <c r="AB40" i="34" s="1"/>
  <c r="AA40" i="34" s="1"/>
  <c r="H40" i="34"/>
  <c r="T39" i="34"/>
  <c r="Q39" i="34"/>
  <c r="AB39" i="34" s="1"/>
  <c r="AA39" i="34" s="1"/>
  <c r="AB38" i="34"/>
  <c r="AA38" i="34" s="1"/>
  <c r="T38" i="34"/>
  <c r="Q38" i="34"/>
  <c r="X37" i="34"/>
  <c r="Z37" i="34" s="1"/>
  <c r="T37" i="34"/>
  <c r="Q37" i="34"/>
  <c r="X38" i="34" s="1"/>
  <c r="T36" i="34"/>
  <c r="Q36" i="34"/>
  <c r="AB37" i="34" s="1"/>
  <c r="AA37" i="34" s="1"/>
  <c r="T35" i="34"/>
  <c r="Q35" i="34"/>
  <c r="X36" i="34" s="1"/>
  <c r="X34" i="34"/>
  <c r="Y34" i="34" s="1"/>
  <c r="T34" i="34"/>
  <c r="Q34" i="34"/>
  <c r="X35" i="34" s="1"/>
  <c r="H34" i="34"/>
  <c r="I34" i="34" s="1"/>
  <c r="T33" i="34"/>
  <c r="Q33" i="34"/>
  <c r="AB33" i="34" s="1"/>
  <c r="AA33" i="34" s="1"/>
  <c r="T32" i="34"/>
  <c r="Q32" i="34"/>
  <c r="X33" i="34" s="1"/>
  <c r="X31" i="34"/>
  <c r="Y31" i="34" s="1"/>
  <c r="T31" i="34"/>
  <c r="Q31" i="34"/>
  <c r="X32" i="34" s="1"/>
  <c r="AB30" i="34"/>
  <c r="AA30" i="34" s="1"/>
  <c r="Y30" i="34"/>
  <c r="AC30" i="34" s="1"/>
  <c r="X30" i="34"/>
  <c r="Z30" i="34" s="1"/>
  <c r="T30" i="34"/>
  <c r="Q30" i="34"/>
  <c r="AB31" i="34" s="1"/>
  <c r="AA31" i="34" s="1"/>
  <c r="T29" i="34"/>
  <c r="Q29" i="34"/>
  <c r="T28" i="34"/>
  <c r="Q28" i="34"/>
  <c r="AB28" i="34" s="1"/>
  <c r="AA28" i="34" s="1"/>
  <c r="I28" i="34"/>
  <c r="H28" i="34"/>
  <c r="AB27" i="34"/>
  <c r="AA27" i="34" s="1"/>
  <c r="Y27" i="34"/>
  <c r="X27" i="34"/>
  <c r="Z27" i="34" s="1"/>
  <c r="T27" i="34"/>
  <c r="Q27" i="34"/>
  <c r="T26" i="34"/>
  <c r="Q26" i="34"/>
  <c r="T25" i="34"/>
  <c r="Q25" i="34"/>
  <c r="AB25" i="34" s="1"/>
  <c r="AA25" i="34" s="1"/>
  <c r="AB24" i="34"/>
  <c r="AA24" i="34" s="1"/>
  <c r="T24" i="34"/>
  <c r="Q24" i="34"/>
  <c r="X23" i="34"/>
  <c r="Z23" i="34" s="1"/>
  <c r="T23" i="34"/>
  <c r="Q23" i="34"/>
  <c r="X24" i="34" s="1"/>
  <c r="T22" i="34"/>
  <c r="Q22" i="34"/>
  <c r="AB23" i="34" s="1"/>
  <c r="AA23" i="34" s="1"/>
  <c r="I22" i="34"/>
  <c r="H22" i="34"/>
  <c r="AB21" i="34"/>
  <c r="AA21" i="34" s="1"/>
  <c r="T21" i="34"/>
  <c r="Q21" i="34"/>
  <c r="X20" i="34"/>
  <c r="Z20" i="34" s="1"/>
  <c r="T20" i="34"/>
  <c r="Q20" i="34"/>
  <c r="X21" i="34" s="1"/>
  <c r="T19" i="34"/>
  <c r="Q19" i="34"/>
  <c r="AB20" i="34" s="1"/>
  <c r="AA20" i="34" s="1"/>
  <c r="T18" i="34"/>
  <c r="Q18" i="34"/>
  <c r="X19" i="34" s="1"/>
  <c r="X17" i="34"/>
  <c r="Y17" i="34" s="1"/>
  <c r="T17" i="34"/>
  <c r="Q17" i="34"/>
  <c r="X18" i="34" s="1"/>
  <c r="AB16" i="34"/>
  <c r="AA16" i="34" s="1"/>
  <c r="Y16" i="34"/>
  <c r="X16" i="34"/>
  <c r="Z16" i="34" s="1"/>
  <c r="T16" i="34"/>
  <c r="Q16" i="34"/>
  <c r="I16" i="34"/>
  <c r="H16" i="34"/>
  <c r="T15" i="34"/>
  <c r="Q15" i="34"/>
  <c r="X14" i="34"/>
  <c r="Y14" i="34" s="1"/>
  <c r="T14" i="34"/>
  <c r="Q14" i="34"/>
  <c r="X15" i="34" s="1"/>
  <c r="T13" i="34"/>
  <c r="Q13" i="34"/>
  <c r="T12" i="34"/>
  <c r="Q12" i="34"/>
  <c r="AB13" i="34" s="1"/>
  <c r="AA13" i="34" s="1"/>
  <c r="T11" i="34"/>
  <c r="Q11" i="34"/>
  <c r="T10" i="34"/>
  <c r="Q10" i="34"/>
  <c r="H10" i="34"/>
  <c r="T69" i="33"/>
  <c r="Q69" i="33"/>
  <c r="X68" i="33"/>
  <c r="Z68" i="33" s="1"/>
  <c r="T68" i="33"/>
  <c r="Q68" i="33"/>
  <c r="AB69" i="33" s="1"/>
  <c r="AA69" i="33" s="1"/>
  <c r="X67" i="33"/>
  <c r="Z67" i="33" s="1"/>
  <c r="T67" i="33"/>
  <c r="Q67" i="33"/>
  <c r="AB68" i="33" s="1"/>
  <c r="AA68" i="33" s="1"/>
  <c r="T66" i="33"/>
  <c r="Q66" i="33"/>
  <c r="X66" i="33" s="1"/>
  <c r="Z65" i="33"/>
  <c r="X65" i="33"/>
  <c r="Y65" i="33" s="1"/>
  <c r="T65" i="33"/>
  <c r="Q65" i="33"/>
  <c r="AB64" i="33"/>
  <c r="AA64" i="33"/>
  <c r="Y64" i="33"/>
  <c r="AC64" i="33" s="1"/>
  <c r="X64" i="33"/>
  <c r="Z64" i="33" s="1"/>
  <c r="T64" i="33"/>
  <c r="Q64" i="33"/>
  <c r="AB65" i="33" s="1"/>
  <c r="AA65" i="33" s="1"/>
  <c r="I64" i="33"/>
  <c r="H64" i="33"/>
  <c r="T63" i="33"/>
  <c r="Q63" i="33"/>
  <c r="X63" i="33" s="1"/>
  <c r="Z62" i="33"/>
  <c r="X62" i="33"/>
  <c r="Y62" i="33" s="1"/>
  <c r="T62" i="33"/>
  <c r="Q62" i="33"/>
  <c r="AB61" i="33"/>
  <c r="AA61" i="33"/>
  <c r="Y61" i="33"/>
  <c r="AC61" i="33" s="1"/>
  <c r="X61" i="33"/>
  <c r="Z61" i="33" s="1"/>
  <c r="T61" i="33"/>
  <c r="Q61" i="33"/>
  <c r="AB62" i="33" s="1"/>
  <c r="AA62" i="33" s="1"/>
  <c r="AB60" i="33"/>
  <c r="AA60" i="33" s="1"/>
  <c r="T60" i="33"/>
  <c r="Q60" i="33"/>
  <c r="T59" i="33"/>
  <c r="Q59" i="33"/>
  <c r="X60" i="33" s="1"/>
  <c r="T58" i="33"/>
  <c r="Q58" i="33"/>
  <c r="AB59" i="33" s="1"/>
  <c r="AA59" i="33" s="1"/>
  <c r="I58" i="33"/>
  <c r="H58" i="33"/>
  <c r="AB57" i="33"/>
  <c r="AA57" i="33" s="1"/>
  <c r="T57" i="33"/>
  <c r="Q57" i="33"/>
  <c r="T56" i="33"/>
  <c r="Q56" i="33"/>
  <c r="X57" i="33" s="1"/>
  <c r="T55" i="33"/>
  <c r="Q55" i="33"/>
  <c r="AB56" i="33" s="1"/>
  <c r="AA56" i="33" s="1"/>
  <c r="X54" i="33"/>
  <c r="Z54" i="33" s="1"/>
  <c r="T54" i="33"/>
  <c r="Q54" i="33"/>
  <c r="X55" i="33" s="1"/>
  <c r="X53" i="33"/>
  <c r="Z53" i="33" s="1"/>
  <c r="T53" i="33"/>
  <c r="Q53" i="33"/>
  <c r="AB54" i="33" s="1"/>
  <c r="AA54" i="33" s="1"/>
  <c r="T52" i="33"/>
  <c r="Q52" i="33"/>
  <c r="X52" i="33" s="1"/>
  <c r="I52" i="33"/>
  <c r="H52" i="33"/>
  <c r="X51" i="33"/>
  <c r="Z51" i="33" s="1"/>
  <c r="T51" i="33"/>
  <c r="Q51" i="33"/>
  <c r="X50" i="33"/>
  <c r="Z50" i="33" s="1"/>
  <c r="T50" i="33"/>
  <c r="Q50" i="33"/>
  <c r="AB51" i="33" s="1"/>
  <c r="AA51" i="33" s="1"/>
  <c r="T49" i="33"/>
  <c r="Q49" i="33"/>
  <c r="X49" i="33" s="1"/>
  <c r="Z48" i="33"/>
  <c r="X48" i="33"/>
  <c r="Y48" i="33" s="1"/>
  <c r="T48" i="33"/>
  <c r="Q48" i="33"/>
  <c r="AB47" i="33"/>
  <c r="AA47" i="33"/>
  <c r="Y47" i="33"/>
  <c r="AC47" i="33" s="1"/>
  <c r="X47" i="33"/>
  <c r="Z47" i="33" s="1"/>
  <c r="T47" i="33"/>
  <c r="Q47" i="33"/>
  <c r="AB48" i="33" s="1"/>
  <c r="AA48" i="33" s="1"/>
  <c r="AB46" i="33"/>
  <c r="AA46" i="33" s="1"/>
  <c r="AC46" i="33" s="1"/>
  <c r="Z46" i="33"/>
  <c r="Y46" i="33"/>
  <c r="X46" i="33"/>
  <c r="T46" i="33"/>
  <c r="Q46" i="33"/>
  <c r="I46" i="33"/>
  <c r="H46" i="33"/>
  <c r="Z45" i="33"/>
  <c r="X45" i="33"/>
  <c r="Y45" i="33" s="1"/>
  <c r="T45" i="33"/>
  <c r="Q45" i="33"/>
  <c r="AB44" i="33"/>
  <c r="AA44" i="33"/>
  <c r="Y44" i="33"/>
  <c r="AC44" i="33" s="1"/>
  <c r="X44" i="33"/>
  <c r="Z44" i="33" s="1"/>
  <c r="T44" i="33"/>
  <c r="Q44" i="33"/>
  <c r="AB45" i="33" s="1"/>
  <c r="AA45" i="33" s="1"/>
  <c r="AB43" i="33"/>
  <c r="AA43" i="33" s="1"/>
  <c r="T43" i="33"/>
  <c r="Q43" i="33"/>
  <c r="T42" i="33"/>
  <c r="Q42" i="33"/>
  <c r="X43" i="33" s="1"/>
  <c r="T41" i="33"/>
  <c r="Q41" i="33"/>
  <c r="AB42" i="33" s="1"/>
  <c r="AA42" i="33" s="1"/>
  <c r="AB40" i="33"/>
  <c r="AA40" i="33" s="1"/>
  <c r="X40" i="33"/>
  <c r="Z40" i="33" s="1"/>
  <c r="T40" i="33"/>
  <c r="Q40" i="33"/>
  <c r="X41" i="33" s="1"/>
  <c r="H40" i="33"/>
  <c r="T39" i="33"/>
  <c r="Q39" i="33"/>
  <c r="T38" i="33"/>
  <c r="Q38" i="33"/>
  <c r="AB39" i="33" s="1"/>
  <c r="AA39" i="33" s="1"/>
  <c r="X37" i="33"/>
  <c r="Z37" i="33" s="1"/>
  <c r="T37" i="33"/>
  <c r="Q37" i="33"/>
  <c r="X38" i="33" s="1"/>
  <c r="X36" i="33"/>
  <c r="Z36" i="33" s="1"/>
  <c r="T36" i="33"/>
  <c r="Q36" i="33"/>
  <c r="AB37" i="33" s="1"/>
  <c r="AA37" i="33" s="1"/>
  <c r="T35" i="33"/>
  <c r="Q35" i="33"/>
  <c r="X35" i="33" s="1"/>
  <c r="Z34" i="33"/>
  <c r="X34" i="33"/>
  <c r="Y34" i="33" s="1"/>
  <c r="T34" i="33"/>
  <c r="Q34" i="33"/>
  <c r="AB34" i="33" s="1"/>
  <c r="AA34" i="33" s="1"/>
  <c r="H34" i="33"/>
  <c r="I34" i="33" s="1"/>
  <c r="X33" i="33"/>
  <c r="Z33" i="33" s="1"/>
  <c r="T33" i="33"/>
  <c r="Q33" i="33"/>
  <c r="T32" i="33"/>
  <c r="Q32" i="33"/>
  <c r="X32" i="33" s="1"/>
  <c r="Z31" i="33"/>
  <c r="X31" i="33"/>
  <c r="Y31" i="33" s="1"/>
  <c r="T31" i="33"/>
  <c r="Q31" i="33"/>
  <c r="AB30" i="33"/>
  <c r="AA30" i="33"/>
  <c r="Y30" i="33"/>
  <c r="AC30" i="33" s="1"/>
  <c r="X30" i="33"/>
  <c r="Z30" i="33" s="1"/>
  <c r="T30" i="33"/>
  <c r="Q30" i="33"/>
  <c r="AB31" i="33" s="1"/>
  <c r="AA31" i="33" s="1"/>
  <c r="AB29" i="33"/>
  <c r="AA29" i="33" s="1"/>
  <c r="T29" i="33"/>
  <c r="Q29" i="33"/>
  <c r="T28" i="33"/>
  <c r="Q28" i="33"/>
  <c r="AB28" i="33" s="1"/>
  <c r="AA28" i="33" s="1"/>
  <c r="H28" i="33"/>
  <c r="I28" i="33" s="1"/>
  <c r="AB27" i="33"/>
  <c r="AA27" i="33"/>
  <c r="X27" i="33"/>
  <c r="Z27" i="33" s="1"/>
  <c r="T27" i="33"/>
  <c r="Q27" i="33"/>
  <c r="AB26" i="33"/>
  <c r="AA26" i="33" s="1"/>
  <c r="T26" i="33"/>
  <c r="Q26" i="33"/>
  <c r="T25" i="33"/>
  <c r="Q25" i="33"/>
  <c r="X26" i="33" s="1"/>
  <c r="T24" i="33"/>
  <c r="Q24" i="33"/>
  <c r="AB25" i="33" s="1"/>
  <c r="AA25" i="33" s="1"/>
  <c r="X23" i="33"/>
  <c r="Z23" i="33" s="1"/>
  <c r="T23" i="33"/>
  <c r="Q23" i="33"/>
  <c r="X24" i="33" s="1"/>
  <c r="X22" i="33"/>
  <c r="Z22" i="33" s="1"/>
  <c r="T22" i="33"/>
  <c r="Q22" i="33"/>
  <c r="AB23" i="33" s="1"/>
  <c r="AA23" i="33" s="1"/>
  <c r="H22" i="33"/>
  <c r="T21" i="33"/>
  <c r="Q21" i="33"/>
  <c r="AB21" i="33" s="1"/>
  <c r="AA21" i="33" s="1"/>
  <c r="X20" i="33"/>
  <c r="Z20" i="33" s="1"/>
  <c r="T20" i="33"/>
  <c r="Q20" i="33"/>
  <c r="X21" i="33" s="1"/>
  <c r="X19" i="33"/>
  <c r="Z19" i="33" s="1"/>
  <c r="T19" i="33"/>
  <c r="Q19" i="33"/>
  <c r="AB20" i="33" s="1"/>
  <c r="AA20" i="33" s="1"/>
  <c r="T18" i="33"/>
  <c r="Q18" i="33"/>
  <c r="X18" i="33" s="1"/>
  <c r="Z17" i="33"/>
  <c r="X17" i="33"/>
  <c r="Y17" i="33" s="1"/>
  <c r="T17" i="33"/>
  <c r="Q17" i="33"/>
  <c r="AB16" i="33"/>
  <c r="AA16" i="33"/>
  <c r="Y16" i="33"/>
  <c r="AC16" i="33" s="1"/>
  <c r="X16" i="33"/>
  <c r="Z16" i="33" s="1"/>
  <c r="T16" i="33"/>
  <c r="Q16" i="33"/>
  <c r="AB17" i="33" s="1"/>
  <c r="AA17" i="33" s="1"/>
  <c r="I16" i="33"/>
  <c r="H16" i="33"/>
  <c r="T15" i="33"/>
  <c r="Q15" i="33"/>
  <c r="X15" i="33" s="1"/>
  <c r="X14" i="33"/>
  <c r="Y14" i="33" s="1"/>
  <c r="T14" i="33"/>
  <c r="Q14" i="33"/>
  <c r="AB13" i="33"/>
  <c r="AA13" i="33" s="1"/>
  <c r="X13" i="33"/>
  <c r="Z13" i="33" s="1"/>
  <c r="T13" i="33"/>
  <c r="Q13" i="33"/>
  <c r="AB14" i="33" s="1"/>
  <c r="AA14" i="33" s="1"/>
  <c r="T12" i="33"/>
  <c r="Q12" i="33"/>
  <c r="T11" i="33"/>
  <c r="Q11" i="33"/>
  <c r="T10" i="33"/>
  <c r="Q10" i="33"/>
  <c r="H10" i="33"/>
  <c r="I10" i="33" s="1"/>
  <c r="T69" i="32"/>
  <c r="Q69" i="32"/>
  <c r="X68" i="32"/>
  <c r="Z68" i="32" s="1"/>
  <c r="T68" i="32"/>
  <c r="Q68" i="32"/>
  <c r="AB69" i="32" s="1"/>
  <c r="AA69" i="32" s="1"/>
  <c r="Y67" i="32"/>
  <c r="AC67" i="32" s="1"/>
  <c r="X67" i="32"/>
  <c r="Z67" i="32" s="1"/>
  <c r="T67" i="32"/>
  <c r="Q67" i="32"/>
  <c r="AB68" i="32" s="1"/>
  <c r="AA68" i="32" s="1"/>
  <c r="Z66" i="32"/>
  <c r="Y66" i="32"/>
  <c r="AC66" i="32" s="1"/>
  <c r="X66" i="32"/>
  <c r="T66" i="32"/>
  <c r="Q66" i="32"/>
  <c r="AB67" i="32" s="1"/>
  <c r="AA67" i="32" s="1"/>
  <c r="Z65" i="32"/>
  <c r="Y65" i="32"/>
  <c r="X65" i="32"/>
  <c r="T65" i="32"/>
  <c r="Q65" i="32"/>
  <c r="AB66" i="32" s="1"/>
  <c r="AA66" i="32" s="1"/>
  <c r="AB64" i="32"/>
  <c r="AA64" i="32" s="1"/>
  <c r="Z64" i="32"/>
  <c r="Y64" i="32"/>
  <c r="X64" i="32"/>
  <c r="T64" i="32"/>
  <c r="Q64" i="32"/>
  <c r="AB65" i="32" s="1"/>
  <c r="AA65" i="32" s="1"/>
  <c r="I64" i="32"/>
  <c r="H64" i="32"/>
  <c r="Z63" i="32"/>
  <c r="Y63" i="32"/>
  <c r="AC63" i="32" s="1"/>
  <c r="X63" i="32"/>
  <c r="T63" i="32"/>
  <c r="Q63" i="32"/>
  <c r="Z62" i="32"/>
  <c r="Y62" i="32"/>
  <c r="AC62" i="32" s="1"/>
  <c r="X62" i="32"/>
  <c r="T62" i="32"/>
  <c r="Q62" i="32"/>
  <c r="AB63" i="32" s="1"/>
  <c r="AA63" i="32" s="1"/>
  <c r="AB61" i="32"/>
  <c r="AA61" i="32" s="1"/>
  <c r="Z61" i="32"/>
  <c r="Y61" i="32"/>
  <c r="AC61" i="32" s="1"/>
  <c r="X61" i="32"/>
  <c r="T61" i="32"/>
  <c r="Q61" i="32"/>
  <c r="AB62" i="32" s="1"/>
  <c r="AA62" i="32" s="1"/>
  <c r="T60" i="32"/>
  <c r="Q60" i="32"/>
  <c r="T59" i="32"/>
  <c r="Q59" i="32"/>
  <c r="X60" i="32" s="1"/>
  <c r="T58" i="32"/>
  <c r="Q58" i="32"/>
  <c r="AB59" i="32" s="1"/>
  <c r="AA59" i="32" s="1"/>
  <c r="I58" i="32"/>
  <c r="H58" i="32"/>
  <c r="T57" i="32"/>
  <c r="Q57" i="32"/>
  <c r="T56" i="32"/>
  <c r="Q56" i="32"/>
  <c r="X57" i="32" s="1"/>
  <c r="T55" i="32"/>
  <c r="Q55" i="32"/>
  <c r="AB56" i="32" s="1"/>
  <c r="AA56" i="32" s="1"/>
  <c r="X54" i="32"/>
  <c r="Z54" i="32" s="1"/>
  <c r="T54" i="32"/>
  <c r="Q54" i="32"/>
  <c r="AB55" i="32" s="1"/>
  <c r="AA55" i="32" s="1"/>
  <c r="AB53" i="32"/>
  <c r="AA53" i="32" s="1"/>
  <c r="Y53" i="32"/>
  <c r="AC53" i="32" s="1"/>
  <c r="X53" i="32"/>
  <c r="Z53" i="32" s="1"/>
  <c r="T53" i="32"/>
  <c r="Q53" i="32"/>
  <c r="AB54" i="32" s="1"/>
  <c r="AA54" i="32" s="1"/>
  <c r="Z52" i="32"/>
  <c r="Y52" i="32"/>
  <c r="AC52" i="32" s="1"/>
  <c r="X52" i="32"/>
  <c r="T52" i="32"/>
  <c r="Q52" i="32"/>
  <c r="AB52" i="32" s="1"/>
  <c r="AA52" i="32" s="1"/>
  <c r="I52" i="32"/>
  <c r="H52" i="32"/>
  <c r="X51" i="32"/>
  <c r="Z51" i="32" s="1"/>
  <c r="T51" i="32"/>
  <c r="Q51" i="32"/>
  <c r="Y50" i="32"/>
  <c r="X50" i="32"/>
  <c r="Z50" i="32" s="1"/>
  <c r="T50" i="32"/>
  <c r="Q50" i="32"/>
  <c r="AB51" i="32" s="1"/>
  <c r="AA51" i="32" s="1"/>
  <c r="Z49" i="32"/>
  <c r="Y49" i="32"/>
  <c r="AC49" i="32" s="1"/>
  <c r="X49" i="32"/>
  <c r="T49" i="32"/>
  <c r="Q49" i="32"/>
  <c r="Z48" i="32"/>
  <c r="Y48" i="32"/>
  <c r="AC48" i="32" s="1"/>
  <c r="X48" i="32"/>
  <c r="T48" i="32"/>
  <c r="Q48" i="32"/>
  <c r="AB49" i="32" s="1"/>
  <c r="AA49" i="32" s="1"/>
  <c r="AB47" i="32"/>
  <c r="AA47" i="32" s="1"/>
  <c r="Z47" i="32"/>
  <c r="Y47" i="32"/>
  <c r="AC47" i="32" s="1"/>
  <c r="X47" i="32"/>
  <c r="T47" i="32"/>
  <c r="Q47" i="32"/>
  <c r="AB48" i="32" s="1"/>
  <c r="AA48" i="32" s="1"/>
  <c r="AB46" i="32"/>
  <c r="AA46" i="32" s="1"/>
  <c r="X46" i="32"/>
  <c r="Z46" i="32" s="1"/>
  <c r="T46" i="32"/>
  <c r="Q46" i="32"/>
  <c r="H46" i="32"/>
  <c r="I46" i="32" s="1"/>
  <c r="T45" i="32"/>
  <c r="Q45" i="32"/>
  <c r="X45" i="32" s="1"/>
  <c r="AB44" i="32"/>
  <c r="AA44" i="32" s="1"/>
  <c r="Z44" i="32"/>
  <c r="X44" i="32"/>
  <c r="Y44" i="32" s="1"/>
  <c r="AC44" i="32" s="1"/>
  <c r="T44" i="32"/>
  <c r="Q44" i="32"/>
  <c r="AB45" i="32" s="1"/>
  <c r="AA45" i="32" s="1"/>
  <c r="T43" i="32"/>
  <c r="Q43" i="32"/>
  <c r="T42" i="32"/>
  <c r="Q42" i="32"/>
  <c r="X43" i="32" s="1"/>
  <c r="T41" i="32"/>
  <c r="Q41" i="32"/>
  <c r="AB42" i="32" s="1"/>
  <c r="AA42" i="32" s="1"/>
  <c r="X40" i="32"/>
  <c r="Z40" i="32" s="1"/>
  <c r="T40" i="32"/>
  <c r="Q40" i="32"/>
  <c r="AB41" i="32" s="1"/>
  <c r="AA41" i="32" s="1"/>
  <c r="H40" i="32"/>
  <c r="T39" i="32"/>
  <c r="Q39" i="32"/>
  <c r="T38" i="32"/>
  <c r="Q38" i="32"/>
  <c r="AB39" i="32" s="1"/>
  <c r="AA39" i="32" s="1"/>
  <c r="X37" i="32"/>
  <c r="Z37" i="32" s="1"/>
  <c r="T37" i="32"/>
  <c r="Q37" i="32"/>
  <c r="AB38" i="32" s="1"/>
  <c r="AA38" i="32" s="1"/>
  <c r="Y36" i="32"/>
  <c r="X36" i="32"/>
  <c r="Z36" i="32" s="1"/>
  <c r="T36" i="32"/>
  <c r="Q36" i="32"/>
  <c r="Z35" i="32"/>
  <c r="Y35" i="32"/>
  <c r="X35" i="32"/>
  <c r="T35" i="32"/>
  <c r="Q35" i="32"/>
  <c r="AB36" i="32" s="1"/>
  <c r="AA36" i="32" s="1"/>
  <c r="T34" i="32"/>
  <c r="Q34" i="32"/>
  <c r="X34" i="32" s="1"/>
  <c r="I34" i="32"/>
  <c r="H34" i="32"/>
  <c r="Y33" i="32"/>
  <c r="AC33" i="32" s="1"/>
  <c r="X33" i="32"/>
  <c r="Z33" i="32" s="1"/>
  <c r="T33" i="32"/>
  <c r="Q33" i="32"/>
  <c r="Z32" i="32"/>
  <c r="Y32" i="32"/>
  <c r="AC32" i="32" s="1"/>
  <c r="X32" i="32"/>
  <c r="T32" i="32"/>
  <c r="Q32" i="32"/>
  <c r="AB33" i="32" s="1"/>
  <c r="AA33" i="32" s="1"/>
  <c r="Z31" i="32"/>
  <c r="Y31" i="32"/>
  <c r="AC31" i="32" s="1"/>
  <c r="X31" i="32"/>
  <c r="T31" i="32"/>
  <c r="Q31" i="32"/>
  <c r="AB32" i="32" s="1"/>
  <c r="AA32" i="32" s="1"/>
  <c r="AB30" i="32"/>
  <c r="AA30" i="32" s="1"/>
  <c r="Z30" i="32"/>
  <c r="X30" i="32"/>
  <c r="Y30" i="32" s="1"/>
  <c r="T30" i="32"/>
  <c r="Q30" i="32"/>
  <c r="AB31" i="32" s="1"/>
  <c r="AA31" i="32" s="1"/>
  <c r="T29" i="32"/>
  <c r="Q29" i="32"/>
  <c r="T28" i="32"/>
  <c r="Q28" i="32"/>
  <c r="AB28" i="32" s="1"/>
  <c r="AA28" i="32" s="1"/>
  <c r="I28" i="32"/>
  <c r="H28" i="32"/>
  <c r="AB27" i="32"/>
  <c r="AA27" i="32" s="1"/>
  <c r="Z27" i="32"/>
  <c r="X27" i="32"/>
  <c r="Y27" i="32" s="1"/>
  <c r="AC27" i="32" s="1"/>
  <c r="T27" i="32"/>
  <c r="Q27" i="32"/>
  <c r="T26" i="32"/>
  <c r="Q26" i="32"/>
  <c r="T25" i="32"/>
  <c r="Q25" i="32"/>
  <c r="X26" i="32" s="1"/>
  <c r="T24" i="32"/>
  <c r="Q24" i="32"/>
  <c r="AB25" i="32" s="1"/>
  <c r="AA25" i="32" s="1"/>
  <c r="X23" i="32"/>
  <c r="Z23" i="32" s="1"/>
  <c r="T23" i="32"/>
  <c r="Q23" i="32"/>
  <c r="AB24" i="32" s="1"/>
  <c r="AA24" i="32" s="1"/>
  <c r="AB22" i="32"/>
  <c r="AA22" i="32" s="1"/>
  <c r="Y22" i="32"/>
  <c r="AC22" i="32" s="1"/>
  <c r="X22" i="32"/>
  <c r="Z22" i="32" s="1"/>
  <c r="T22" i="32"/>
  <c r="Q22" i="32"/>
  <c r="I22" i="32"/>
  <c r="H22" i="32"/>
  <c r="T21" i="32"/>
  <c r="Q21" i="32"/>
  <c r="X20" i="32"/>
  <c r="Z20" i="32" s="1"/>
  <c r="T20" i="32"/>
  <c r="Q20" i="32"/>
  <c r="AB21" i="32" s="1"/>
  <c r="AA21" i="32" s="1"/>
  <c r="AB19" i="32"/>
  <c r="AA19" i="32" s="1"/>
  <c r="Y19" i="32"/>
  <c r="AC19" i="32" s="1"/>
  <c r="X19" i="32"/>
  <c r="Z19" i="32" s="1"/>
  <c r="T19" i="32"/>
  <c r="Q19" i="32"/>
  <c r="Z18" i="32"/>
  <c r="Y18" i="32"/>
  <c r="X18" i="32"/>
  <c r="T18" i="32"/>
  <c r="Q18" i="32"/>
  <c r="T17" i="32"/>
  <c r="Q17" i="32"/>
  <c r="X17" i="32" s="1"/>
  <c r="AB16" i="32"/>
  <c r="AA16" i="32" s="1"/>
  <c r="Z16" i="32"/>
  <c r="X16" i="32"/>
  <c r="Y16" i="32" s="1"/>
  <c r="AC16" i="32" s="1"/>
  <c r="T16" i="32"/>
  <c r="Q16" i="32"/>
  <c r="AB17" i="32" s="1"/>
  <c r="AA17" i="32" s="1"/>
  <c r="H16" i="32"/>
  <c r="I16" i="32" s="1"/>
  <c r="X15" i="32"/>
  <c r="Z15" i="32" s="1"/>
  <c r="T15" i="32"/>
  <c r="Q15" i="32"/>
  <c r="T14" i="32"/>
  <c r="Q14" i="32"/>
  <c r="X14" i="32" s="1"/>
  <c r="T13" i="32"/>
  <c r="Q13" i="32"/>
  <c r="AB14" i="32" s="1"/>
  <c r="AA14" i="32" s="1"/>
  <c r="T12" i="32"/>
  <c r="Q12" i="32"/>
  <c r="AB13" i="32" s="1"/>
  <c r="AA13" i="32" s="1"/>
  <c r="T11" i="32"/>
  <c r="Q11" i="32"/>
  <c r="T10" i="32"/>
  <c r="Q10" i="32"/>
  <c r="H10" i="32"/>
  <c r="I10" i="32" s="1"/>
  <c r="T69" i="31"/>
  <c r="Q69" i="31"/>
  <c r="T68" i="31"/>
  <c r="Q68" i="31"/>
  <c r="AB69" i="31" s="1"/>
  <c r="AA69" i="31" s="1"/>
  <c r="X67" i="31"/>
  <c r="Z67" i="31" s="1"/>
  <c r="T67" i="31"/>
  <c r="Q67" i="31"/>
  <c r="AB68" i="31" s="1"/>
  <c r="AA68" i="31" s="1"/>
  <c r="Y66" i="31"/>
  <c r="X66" i="31"/>
  <c r="Z66" i="31" s="1"/>
  <c r="T66" i="31"/>
  <c r="Q66" i="31"/>
  <c r="AB67" i="31" s="1"/>
  <c r="AA67" i="31" s="1"/>
  <c r="Z65" i="31"/>
  <c r="Y65" i="31"/>
  <c r="AC65" i="31" s="1"/>
  <c r="X65" i="31"/>
  <c r="T65" i="31"/>
  <c r="Q65" i="31"/>
  <c r="Z64" i="31"/>
  <c r="Y64" i="31"/>
  <c r="X64" i="31"/>
  <c r="T64" i="31"/>
  <c r="Q64" i="31"/>
  <c r="AB65" i="31" s="1"/>
  <c r="AA65" i="31" s="1"/>
  <c r="I64" i="31"/>
  <c r="H64" i="31"/>
  <c r="Y63" i="31"/>
  <c r="X63" i="31"/>
  <c r="Z63" i="31" s="1"/>
  <c r="T63" i="31"/>
  <c r="Q63" i="31"/>
  <c r="AB63" i="31" s="1"/>
  <c r="AA63" i="31" s="1"/>
  <c r="Z62" i="31"/>
  <c r="Y62" i="31"/>
  <c r="X62" i="31"/>
  <c r="T62" i="31"/>
  <c r="Q62" i="31"/>
  <c r="Z61" i="31"/>
  <c r="Y61" i="31"/>
  <c r="X61" i="31"/>
  <c r="T61" i="31"/>
  <c r="Q61" i="31"/>
  <c r="AB62" i="31" s="1"/>
  <c r="AA62" i="31" s="1"/>
  <c r="AB60" i="31"/>
  <c r="AA60" i="31" s="1"/>
  <c r="Z60" i="31"/>
  <c r="Y60" i="31"/>
  <c r="AC60" i="31" s="1"/>
  <c r="X60" i="31"/>
  <c r="T60" i="31"/>
  <c r="Q60" i="31"/>
  <c r="T59" i="31"/>
  <c r="Q59" i="31"/>
  <c r="T58" i="31"/>
  <c r="Q58" i="31"/>
  <c r="AB59" i="31" s="1"/>
  <c r="AA59" i="31" s="1"/>
  <c r="I58" i="31"/>
  <c r="H58" i="31"/>
  <c r="AB57" i="31"/>
  <c r="AA57" i="31" s="1"/>
  <c r="Z57" i="31"/>
  <c r="Y57" i="31"/>
  <c r="X57" i="31"/>
  <c r="T57" i="31"/>
  <c r="Q57" i="31"/>
  <c r="T56" i="31"/>
  <c r="Q56" i="31"/>
  <c r="T55" i="31"/>
  <c r="Q55" i="31"/>
  <c r="AB56" i="31" s="1"/>
  <c r="AA56" i="31" s="1"/>
  <c r="T54" i="31"/>
  <c r="Q54" i="31"/>
  <c r="AB55" i="31" s="1"/>
  <c r="AA55" i="31" s="1"/>
  <c r="X53" i="31"/>
  <c r="Z53" i="31" s="1"/>
  <c r="T53" i="31"/>
  <c r="Q53" i="31"/>
  <c r="AB54" i="31" s="1"/>
  <c r="AA54" i="31" s="1"/>
  <c r="Y52" i="31"/>
  <c r="X52" i="31"/>
  <c r="Z52" i="31" s="1"/>
  <c r="T52" i="31"/>
  <c r="Q52" i="31"/>
  <c r="AB53" i="31" s="1"/>
  <c r="AA53" i="31" s="1"/>
  <c r="I52" i="31"/>
  <c r="H52" i="31"/>
  <c r="T51" i="31"/>
  <c r="Q51" i="31"/>
  <c r="X50" i="31"/>
  <c r="Z50" i="31" s="1"/>
  <c r="T50" i="31"/>
  <c r="Q50" i="31"/>
  <c r="AB51" i="31" s="1"/>
  <c r="AA51" i="31" s="1"/>
  <c r="Y49" i="31"/>
  <c r="X49" i="31"/>
  <c r="Z49" i="31" s="1"/>
  <c r="T49" i="31"/>
  <c r="Q49" i="31"/>
  <c r="AB50" i="31" s="1"/>
  <c r="AA50" i="31" s="1"/>
  <c r="Z48" i="31"/>
  <c r="X48" i="31"/>
  <c r="Y48" i="31" s="1"/>
  <c r="T48" i="31"/>
  <c r="Q48" i="31"/>
  <c r="X47" i="31"/>
  <c r="Z47" i="31" s="1"/>
  <c r="T47" i="31"/>
  <c r="Q47" i="31"/>
  <c r="AB48" i="31" s="1"/>
  <c r="AA48" i="31" s="1"/>
  <c r="AB46" i="31"/>
  <c r="AA46" i="31" s="1"/>
  <c r="Z46" i="31"/>
  <c r="Y46" i="31"/>
  <c r="AC46" i="31" s="1"/>
  <c r="X46" i="31"/>
  <c r="T46" i="31"/>
  <c r="Q46" i="31"/>
  <c r="I46" i="31"/>
  <c r="H46" i="31"/>
  <c r="Z45" i="31"/>
  <c r="X45" i="31"/>
  <c r="Y45" i="31" s="1"/>
  <c r="AC45" i="31" s="1"/>
  <c r="T45" i="31"/>
  <c r="Q45" i="31"/>
  <c r="X44" i="31"/>
  <c r="Z44" i="31" s="1"/>
  <c r="T44" i="31"/>
  <c r="Q44" i="31"/>
  <c r="AB45" i="31" s="1"/>
  <c r="AA45" i="31" s="1"/>
  <c r="AB43" i="31"/>
  <c r="AA43" i="31" s="1"/>
  <c r="Z43" i="31"/>
  <c r="Y43" i="31"/>
  <c r="X43" i="31"/>
  <c r="T43" i="31"/>
  <c r="Q43" i="31"/>
  <c r="T42" i="31"/>
  <c r="Q42" i="31"/>
  <c r="T41" i="31"/>
  <c r="Q41" i="31"/>
  <c r="AB42" i="31" s="1"/>
  <c r="AA42" i="31" s="1"/>
  <c r="AB40" i="31"/>
  <c r="AA40" i="31" s="1"/>
  <c r="T40" i="31"/>
  <c r="Q40" i="31"/>
  <c r="X41" i="31" s="1"/>
  <c r="H40" i="31"/>
  <c r="I40" i="31" s="1"/>
  <c r="T39" i="31"/>
  <c r="Q39" i="31"/>
  <c r="T38" i="31"/>
  <c r="Q38" i="31"/>
  <c r="AB39" i="31" s="1"/>
  <c r="AA39" i="31" s="1"/>
  <c r="T37" i="31"/>
  <c r="Q37" i="31"/>
  <c r="X38" i="31" s="1"/>
  <c r="X36" i="31"/>
  <c r="Z36" i="31" s="1"/>
  <c r="T36" i="31"/>
  <c r="Q36" i="31"/>
  <c r="AB37" i="31" s="1"/>
  <c r="AA37" i="31" s="1"/>
  <c r="T35" i="31"/>
  <c r="Q35" i="31"/>
  <c r="X35" i="31" s="1"/>
  <c r="Z34" i="31"/>
  <c r="X34" i="31"/>
  <c r="Y34" i="31" s="1"/>
  <c r="T34" i="31"/>
  <c r="Q34" i="31"/>
  <c r="AB34" i="31" s="1"/>
  <c r="AA34" i="31" s="1"/>
  <c r="H34" i="31"/>
  <c r="I34" i="31" s="1"/>
  <c r="X33" i="31"/>
  <c r="Z33" i="31" s="1"/>
  <c r="T33" i="31"/>
  <c r="Q33" i="31"/>
  <c r="T32" i="31"/>
  <c r="Q32" i="31"/>
  <c r="X32" i="31" s="1"/>
  <c r="Z31" i="31"/>
  <c r="X31" i="31"/>
  <c r="Y31" i="31" s="1"/>
  <c r="T31" i="31"/>
  <c r="Q31" i="31"/>
  <c r="X30" i="31"/>
  <c r="Z30" i="31" s="1"/>
  <c r="T30" i="31"/>
  <c r="Q30" i="31"/>
  <c r="AB31" i="31" s="1"/>
  <c r="AA31" i="31" s="1"/>
  <c r="AB29" i="31"/>
  <c r="AA29" i="31" s="1"/>
  <c r="Z29" i="31"/>
  <c r="Y29" i="31"/>
  <c r="AC29" i="31" s="1"/>
  <c r="X29" i="31"/>
  <c r="T29" i="31"/>
  <c r="Q29" i="31"/>
  <c r="AB28" i="31"/>
  <c r="AA28" i="31"/>
  <c r="Z28" i="31"/>
  <c r="X28" i="31"/>
  <c r="Y28" i="31" s="1"/>
  <c r="AC28" i="31" s="1"/>
  <c r="T28" i="31"/>
  <c r="Q28" i="31"/>
  <c r="H28" i="31"/>
  <c r="I28" i="31" s="1"/>
  <c r="X27" i="31"/>
  <c r="Z27" i="31" s="1"/>
  <c r="T27" i="31"/>
  <c r="Q27" i="31"/>
  <c r="AB27" i="31" s="1"/>
  <c r="AA27" i="31" s="1"/>
  <c r="AB26" i="31"/>
  <c r="AA26" i="31" s="1"/>
  <c r="Z26" i="31"/>
  <c r="Y26" i="31"/>
  <c r="X26" i="31"/>
  <c r="T26" i="31"/>
  <c r="Q26" i="31"/>
  <c r="T25" i="31"/>
  <c r="Q25" i="31"/>
  <c r="T24" i="31"/>
  <c r="Q24" i="31"/>
  <c r="AB25" i="31" s="1"/>
  <c r="AA25" i="31" s="1"/>
  <c r="AB23" i="31"/>
  <c r="AA23" i="31" s="1"/>
  <c r="T23" i="31"/>
  <c r="Q23" i="31"/>
  <c r="X24" i="31" s="1"/>
  <c r="X22" i="31"/>
  <c r="Z22" i="31" s="1"/>
  <c r="T22" i="31"/>
  <c r="Q22" i="31"/>
  <c r="AB22" i="31" s="1"/>
  <c r="AA22" i="31" s="1"/>
  <c r="H22" i="31"/>
  <c r="T21" i="31"/>
  <c r="Q21" i="31"/>
  <c r="AB21" i="31" s="1"/>
  <c r="AA21" i="31" s="1"/>
  <c r="AB20" i="31"/>
  <c r="AA20" i="31" s="1"/>
  <c r="T20" i="31"/>
  <c r="Q20" i="31"/>
  <c r="X21" i="31" s="1"/>
  <c r="X19" i="31"/>
  <c r="Z19" i="31" s="1"/>
  <c r="T19" i="31"/>
  <c r="Q19" i="31"/>
  <c r="X20" i="31" s="1"/>
  <c r="T18" i="31"/>
  <c r="Q18" i="31"/>
  <c r="X18" i="31" s="1"/>
  <c r="Z17" i="31"/>
  <c r="X17" i="31"/>
  <c r="Y17" i="31" s="1"/>
  <c r="AC17" i="31" s="1"/>
  <c r="T17" i="31"/>
  <c r="Q17" i="31"/>
  <c r="X16" i="31"/>
  <c r="Z16" i="31" s="1"/>
  <c r="T16" i="31"/>
  <c r="Q16" i="31"/>
  <c r="AB17" i="31" s="1"/>
  <c r="AA17" i="31" s="1"/>
  <c r="H16" i="31"/>
  <c r="I16" i="31" s="1"/>
  <c r="T15" i="31"/>
  <c r="Q15" i="31"/>
  <c r="X15" i="31" s="1"/>
  <c r="X14" i="31"/>
  <c r="Y14" i="31" s="1"/>
  <c r="T14" i="31"/>
  <c r="Q14" i="31"/>
  <c r="AB15" i="31" s="1"/>
  <c r="AA15" i="31" s="1"/>
  <c r="T13" i="31"/>
  <c r="Q13" i="31"/>
  <c r="AB14" i="31" s="1"/>
  <c r="AA14" i="31" s="1"/>
  <c r="T12" i="31"/>
  <c r="Q12" i="31"/>
  <c r="AB13" i="31" s="1"/>
  <c r="AA13" i="31" s="1"/>
  <c r="T11" i="31"/>
  <c r="Q11" i="31"/>
  <c r="T10" i="31"/>
  <c r="Q10" i="31"/>
  <c r="I10" i="31"/>
  <c r="H10" i="31"/>
  <c r="T69" i="30"/>
  <c r="Q69" i="30"/>
  <c r="AB69" i="30" s="1"/>
  <c r="AA69" i="30" s="1"/>
  <c r="T68" i="30"/>
  <c r="Q68" i="30"/>
  <c r="X67" i="30"/>
  <c r="Z67" i="30" s="1"/>
  <c r="T67" i="30"/>
  <c r="Q67" i="30"/>
  <c r="AB68" i="30" s="1"/>
  <c r="AA68" i="30" s="1"/>
  <c r="Y66" i="30"/>
  <c r="X66" i="30"/>
  <c r="Z66" i="30" s="1"/>
  <c r="T66" i="30"/>
  <c r="Q66" i="30"/>
  <c r="AB67" i="30" s="1"/>
  <c r="AA67" i="30" s="1"/>
  <c r="AB65" i="30"/>
  <c r="AA65" i="30" s="1"/>
  <c r="Z65" i="30"/>
  <c r="X65" i="30"/>
  <c r="Y65" i="30" s="1"/>
  <c r="AC65" i="30" s="1"/>
  <c r="T65" i="30"/>
  <c r="Q65" i="30"/>
  <c r="AB66" i="30" s="1"/>
  <c r="AA66" i="30" s="1"/>
  <c r="AB64" i="30"/>
  <c r="AA64" i="30"/>
  <c r="Z64" i="30"/>
  <c r="Y64" i="30"/>
  <c r="AC64" i="30" s="1"/>
  <c r="X64" i="30"/>
  <c r="T64" i="30"/>
  <c r="Q64" i="30"/>
  <c r="I64" i="30"/>
  <c r="H64" i="30"/>
  <c r="Y63" i="30"/>
  <c r="AC63" i="30" s="1"/>
  <c r="X63" i="30"/>
  <c r="Z63" i="30" s="1"/>
  <c r="T63" i="30"/>
  <c r="Q63" i="30"/>
  <c r="AB62" i="30"/>
  <c r="AA62" i="30" s="1"/>
  <c r="Z62" i="30"/>
  <c r="X62" i="30"/>
  <c r="Y62" i="30" s="1"/>
  <c r="AC62" i="30" s="1"/>
  <c r="T62" i="30"/>
  <c r="Q62" i="30"/>
  <c r="AB63" i="30" s="1"/>
  <c r="AA63" i="30" s="1"/>
  <c r="T61" i="30"/>
  <c r="Q61" i="30"/>
  <c r="AB60" i="30"/>
  <c r="AA60" i="30" s="1"/>
  <c r="T60" i="30"/>
  <c r="Q60" i="30"/>
  <c r="X61" i="30" s="1"/>
  <c r="T59" i="30"/>
  <c r="Q59" i="30"/>
  <c r="T58" i="30"/>
  <c r="Q58" i="30"/>
  <c r="AB59" i="30" s="1"/>
  <c r="AA59" i="30" s="1"/>
  <c r="H58" i="30"/>
  <c r="AB57" i="30"/>
  <c r="AA57" i="30" s="1"/>
  <c r="T57" i="30"/>
  <c r="Q57" i="30"/>
  <c r="X57" i="30" s="1"/>
  <c r="T56" i="30"/>
  <c r="Q56" i="30"/>
  <c r="T55" i="30"/>
  <c r="Q55" i="30"/>
  <c r="AB56" i="30" s="1"/>
  <c r="AA56" i="30" s="1"/>
  <c r="T54" i="30"/>
  <c r="Q54" i="30"/>
  <c r="X53" i="30"/>
  <c r="Z53" i="30" s="1"/>
  <c r="T53" i="30"/>
  <c r="Q53" i="30"/>
  <c r="AB54" i="30" s="1"/>
  <c r="AA54" i="30" s="1"/>
  <c r="Y52" i="30"/>
  <c r="AC52" i="30" s="1"/>
  <c r="X52" i="30"/>
  <c r="Z52" i="30" s="1"/>
  <c r="T52" i="30"/>
  <c r="Q52" i="30"/>
  <c r="AB52" i="30" s="1"/>
  <c r="AA52" i="30" s="1"/>
  <c r="I52" i="30"/>
  <c r="H52" i="30"/>
  <c r="T51" i="30"/>
  <c r="Q51" i="30"/>
  <c r="X50" i="30"/>
  <c r="Z50" i="30" s="1"/>
  <c r="T50" i="30"/>
  <c r="Q50" i="30"/>
  <c r="AB51" i="30" s="1"/>
  <c r="AA51" i="30" s="1"/>
  <c r="Y49" i="30"/>
  <c r="X49" i="30"/>
  <c r="Z49" i="30" s="1"/>
  <c r="T49" i="30"/>
  <c r="Q49" i="30"/>
  <c r="AB48" i="30"/>
  <c r="AA48" i="30" s="1"/>
  <c r="Z48" i="30"/>
  <c r="X48" i="30"/>
  <c r="Y48" i="30" s="1"/>
  <c r="T48" i="30"/>
  <c r="Q48" i="30"/>
  <c r="AB49" i="30" s="1"/>
  <c r="AA49" i="30" s="1"/>
  <c r="T47" i="30"/>
  <c r="Q47" i="30"/>
  <c r="AB46" i="30"/>
  <c r="AA46" i="30" s="1"/>
  <c r="T46" i="30"/>
  <c r="Q46" i="30"/>
  <c r="X47" i="30" s="1"/>
  <c r="H46" i="30"/>
  <c r="I46" i="30" s="1"/>
  <c r="AB45" i="30"/>
  <c r="AA45" i="30" s="1"/>
  <c r="Z45" i="30"/>
  <c r="X45" i="30"/>
  <c r="Y45" i="30" s="1"/>
  <c r="T45" i="30"/>
  <c r="Q45" i="30"/>
  <c r="T44" i="30"/>
  <c r="Q44" i="30"/>
  <c r="AB43" i="30"/>
  <c r="AA43" i="30" s="1"/>
  <c r="T43" i="30"/>
  <c r="Q43" i="30"/>
  <c r="X44" i="30" s="1"/>
  <c r="T42" i="30"/>
  <c r="Q42" i="30"/>
  <c r="T41" i="30"/>
  <c r="Q41" i="30"/>
  <c r="AB42" i="30" s="1"/>
  <c r="AA42" i="30" s="1"/>
  <c r="T40" i="30"/>
  <c r="Q40" i="30"/>
  <c r="AB40" i="30" s="1"/>
  <c r="AA40" i="30" s="1"/>
  <c r="I40" i="30"/>
  <c r="H40" i="30"/>
  <c r="T39" i="30"/>
  <c r="Q39" i="30"/>
  <c r="T38" i="30"/>
  <c r="Q38" i="30"/>
  <c r="AB39" i="30" s="1"/>
  <c r="AA39" i="30" s="1"/>
  <c r="T37" i="30"/>
  <c r="Q37" i="30"/>
  <c r="X36" i="30"/>
  <c r="Z36" i="30" s="1"/>
  <c r="T36" i="30"/>
  <c r="Q36" i="30"/>
  <c r="AB37" i="30" s="1"/>
  <c r="AA37" i="30" s="1"/>
  <c r="Y35" i="30"/>
  <c r="AC35" i="30" s="1"/>
  <c r="X35" i="30"/>
  <c r="Z35" i="30" s="1"/>
  <c r="T35" i="30"/>
  <c r="Q35" i="30"/>
  <c r="AB34" i="30"/>
  <c r="AA34" i="30" s="1"/>
  <c r="Z34" i="30"/>
  <c r="X34" i="30"/>
  <c r="Y34" i="30" s="1"/>
  <c r="AC34" i="30" s="1"/>
  <c r="T34" i="30"/>
  <c r="Q34" i="30"/>
  <c r="AB35" i="30" s="1"/>
  <c r="AA35" i="30" s="1"/>
  <c r="H34" i="30"/>
  <c r="I34" i="30" s="1"/>
  <c r="X33" i="30"/>
  <c r="Z33" i="30" s="1"/>
  <c r="T33" i="30"/>
  <c r="Q33" i="30"/>
  <c r="AB33" i="30" s="1"/>
  <c r="AA33" i="30" s="1"/>
  <c r="Y32" i="30"/>
  <c r="AC32" i="30" s="1"/>
  <c r="X32" i="30"/>
  <c r="Z32" i="30" s="1"/>
  <c r="T32" i="30"/>
  <c r="Q32" i="30"/>
  <c r="AB31" i="30"/>
  <c r="AA31" i="30" s="1"/>
  <c r="Z31" i="30"/>
  <c r="X31" i="30"/>
  <c r="Y31" i="30" s="1"/>
  <c r="T31" i="30"/>
  <c r="Q31" i="30"/>
  <c r="AB32" i="30" s="1"/>
  <c r="AA32" i="30" s="1"/>
  <c r="T30" i="30"/>
  <c r="Q30" i="30"/>
  <c r="AB29" i="30"/>
  <c r="AA29" i="30" s="1"/>
  <c r="T29" i="30"/>
  <c r="Q29" i="30"/>
  <c r="X30" i="30" s="1"/>
  <c r="AB28" i="30"/>
  <c r="AA28" i="30"/>
  <c r="T28" i="30"/>
  <c r="Q28" i="30"/>
  <c r="X28" i="30" s="1"/>
  <c r="I28" i="30"/>
  <c r="H28" i="30"/>
  <c r="T27" i="30"/>
  <c r="Q27" i="30"/>
  <c r="AB26" i="30"/>
  <c r="AA26" i="30" s="1"/>
  <c r="T26" i="30"/>
  <c r="Q26" i="30"/>
  <c r="X27" i="30" s="1"/>
  <c r="T25" i="30"/>
  <c r="Q25" i="30"/>
  <c r="T24" i="30"/>
  <c r="Q24" i="30"/>
  <c r="AB25" i="30" s="1"/>
  <c r="AA25" i="30" s="1"/>
  <c r="T23" i="30"/>
  <c r="Q23" i="30"/>
  <c r="X22" i="30"/>
  <c r="Z22" i="30" s="1"/>
  <c r="T22" i="30"/>
  <c r="Q22" i="30"/>
  <c r="AB23" i="30" s="1"/>
  <c r="AA23" i="30" s="1"/>
  <c r="H22" i="30"/>
  <c r="T21" i="30"/>
  <c r="Q21" i="30"/>
  <c r="AB21" i="30" s="1"/>
  <c r="AA21" i="30" s="1"/>
  <c r="T20" i="30"/>
  <c r="Q20" i="30"/>
  <c r="X19" i="30"/>
  <c r="Z19" i="30" s="1"/>
  <c r="T19" i="30"/>
  <c r="Q19" i="30"/>
  <c r="AB20" i="30" s="1"/>
  <c r="AA20" i="30" s="1"/>
  <c r="Y18" i="30"/>
  <c r="X18" i="30"/>
  <c r="Z18" i="30" s="1"/>
  <c r="T18" i="30"/>
  <c r="Q18" i="30"/>
  <c r="AB17" i="30"/>
  <c r="AA17" i="30" s="1"/>
  <c r="Z17" i="30"/>
  <c r="X17" i="30"/>
  <c r="Y17" i="30" s="1"/>
  <c r="AC17" i="30" s="1"/>
  <c r="T17" i="30"/>
  <c r="Q17" i="30"/>
  <c r="AB18" i="30" s="1"/>
  <c r="AA18" i="30" s="1"/>
  <c r="AB16" i="30"/>
  <c r="AA16" i="30"/>
  <c r="Z16" i="30"/>
  <c r="Y16" i="30"/>
  <c r="AC16" i="30" s="1"/>
  <c r="X16" i="30"/>
  <c r="T16" i="30"/>
  <c r="Q16" i="30"/>
  <c r="I16" i="30"/>
  <c r="H16" i="30"/>
  <c r="X15" i="30"/>
  <c r="Z15" i="30" s="1"/>
  <c r="T15" i="30"/>
  <c r="Q15" i="30"/>
  <c r="AB14" i="30"/>
  <c r="AA14" i="30" s="1"/>
  <c r="X14" i="30"/>
  <c r="Y14" i="30" s="1"/>
  <c r="T14" i="30"/>
  <c r="Q14" i="30"/>
  <c r="AB15" i="30" s="1"/>
  <c r="AA15" i="30" s="1"/>
  <c r="T13" i="30"/>
  <c r="Q13" i="30"/>
  <c r="T12" i="30"/>
  <c r="Q12" i="30"/>
  <c r="X13" i="30" s="1"/>
  <c r="T11" i="30"/>
  <c r="Q11" i="30"/>
  <c r="T10" i="30"/>
  <c r="Q10" i="30"/>
  <c r="H10" i="30"/>
  <c r="T69" i="29"/>
  <c r="Q69" i="29"/>
  <c r="X68" i="29"/>
  <c r="Z68" i="29" s="1"/>
  <c r="T68" i="29"/>
  <c r="Q68" i="29"/>
  <c r="AB69" i="29" s="1"/>
  <c r="AA69" i="29" s="1"/>
  <c r="AB67" i="29"/>
  <c r="AA67" i="29"/>
  <c r="X67" i="29"/>
  <c r="Z67" i="29" s="1"/>
  <c r="T67" i="29"/>
  <c r="Q67" i="29"/>
  <c r="AB68" i="29" s="1"/>
  <c r="AA68" i="29" s="1"/>
  <c r="AB66" i="29"/>
  <c r="AA66" i="29" s="1"/>
  <c r="Z66" i="29"/>
  <c r="Y66" i="29"/>
  <c r="X66" i="29"/>
  <c r="T66" i="29"/>
  <c r="Q66" i="29"/>
  <c r="T65" i="29"/>
  <c r="Q65" i="29"/>
  <c r="AB64" i="29"/>
  <c r="AA64" i="29"/>
  <c r="T64" i="29"/>
  <c r="Q64" i="29"/>
  <c r="X65" i="29" s="1"/>
  <c r="H64" i="29"/>
  <c r="I64" i="29" s="1"/>
  <c r="AB63" i="29"/>
  <c r="AA63" i="29" s="1"/>
  <c r="Z63" i="29"/>
  <c r="Y63" i="29"/>
  <c r="AC63" i="29" s="1"/>
  <c r="X63" i="29"/>
  <c r="T63" i="29"/>
  <c r="Q63" i="29"/>
  <c r="T62" i="29"/>
  <c r="Q62" i="29"/>
  <c r="AB61" i="29"/>
  <c r="AA61" i="29"/>
  <c r="T61" i="29"/>
  <c r="Q61" i="29"/>
  <c r="X62" i="29" s="1"/>
  <c r="AB60" i="29"/>
  <c r="AA60" i="29" s="1"/>
  <c r="T60" i="29"/>
  <c r="Q60" i="29"/>
  <c r="T59" i="29"/>
  <c r="Q59" i="29"/>
  <c r="X60" i="29" s="1"/>
  <c r="T58" i="29"/>
  <c r="Q58" i="29"/>
  <c r="AB59" i="29" s="1"/>
  <c r="AA59" i="29" s="1"/>
  <c r="I58" i="29"/>
  <c r="H58" i="29"/>
  <c r="AB57" i="29"/>
  <c r="AA57" i="29" s="1"/>
  <c r="T57" i="29"/>
  <c r="Q57" i="29"/>
  <c r="T56" i="29"/>
  <c r="Q56" i="29"/>
  <c r="X57" i="29" s="1"/>
  <c r="T55" i="29"/>
  <c r="Q55" i="29"/>
  <c r="AB56" i="29" s="1"/>
  <c r="AA56" i="29" s="1"/>
  <c r="X54" i="29"/>
  <c r="Z54" i="29" s="1"/>
  <c r="T54" i="29"/>
  <c r="Q54" i="29"/>
  <c r="AB55" i="29" s="1"/>
  <c r="AA55" i="29" s="1"/>
  <c r="AB53" i="29"/>
  <c r="AA53" i="29"/>
  <c r="X53" i="29"/>
  <c r="Z53" i="29" s="1"/>
  <c r="T53" i="29"/>
  <c r="Q53" i="29"/>
  <c r="AB52" i="29"/>
  <c r="AA52" i="29" s="1"/>
  <c r="Z52" i="29"/>
  <c r="Y52" i="29"/>
  <c r="X52" i="29"/>
  <c r="T52" i="29"/>
  <c r="Q52" i="29"/>
  <c r="I52" i="29"/>
  <c r="H52" i="29"/>
  <c r="X51" i="29"/>
  <c r="Z51" i="29" s="1"/>
  <c r="T51" i="29"/>
  <c r="Q51" i="29"/>
  <c r="AB50" i="29"/>
  <c r="AA50" i="29"/>
  <c r="X50" i="29"/>
  <c r="Z50" i="29" s="1"/>
  <c r="T50" i="29"/>
  <c r="Q50" i="29"/>
  <c r="AB51" i="29" s="1"/>
  <c r="AA51" i="29" s="1"/>
  <c r="AB49" i="29"/>
  <c r="AA49" i="29" s="1"/>
  <c r="Z49" i="29"/>
  <c r="Y49" i="29"/>
  <c r="AC49" i="29" s="1"/>
  <c r="X49" i="29"/>
  <c r="T49" i="29"/>
  <c r="Q49" i="29"/>
  <c r="T48" i="29"/>
  <c r="Q48" i="29"/>
  <c r="AB47" i="29"/>
  <c r="AA47" i="29"/>
  <c r="T47" i="29"/>
  <c r="Q47" i="29"/>
  <c r="X48" i="29" s="1"/>
  <c r="AB46" i="29"/>
  <c r="AA46" i="29" s="1"/>
  <c r="X46" i="29"/>
  <c r="Z46" i="29" s="1"/>
  <c r="T46" i="29"/>
  <c r="Q46" i="29"/>
  <c r="H46" i="29"/>
  <c r="I46" i="29" s="1"/>
  <c r="T45" i="29"/>
  <c r="Q45" i="29"/>
  <c r="AB44" i="29"/>
  <c r="AA44" i="29"/>
  <c r="T44" i="29"/>
  <c r="Q44" i="29"/>
  <c r="X45" i="29" s="1"/>
  <c r="AB43" i="29"/>
  <c r="AA43" i="29" s="1"/>
  <c r="T43" i="29"/>
  <c r="Q43" i="29"/>
  <c r="T42" i="29"/>
  <c r="Q42" i="29"/>
  <c r="X43" i="29" s="1"/>
  <c r="T41" i="29"/>
  <c r="Q41" i="29"/>
  <c r="AB42" i="29" s="1"/>
  <c r="AA42" i="29" s="1"/>
  <c r="X40" i="29"/>
  <c r="Z40" i="29" s="1"/>
  <c r="T40" i="29"/>
  <c r="Q40" i="29"/>
  <c r="AB41" i="29" s="1"/>
  <c r="AA41" i="29" s="1"/>
  <c r="H40" i="29"/>
  <c r="T39" i="29"/>
  <c r="Q39" i="29"/>
  <c r="T38" i="29"/>
  <c r="Q38" i="29"/>
  <c r="AB39" i="29" s="1"/>
  <c r="AA39" i="29" s="1"/>
  <c r="X37" i="29"/>
  <c r="Z37" i="29" s="1"/>
  <c r="T37" i="29"/>
  <c r="Q37" i="29"/>
  <c r="AB38" i="29" s="1"/>
  <c r="AA38" i="29" s="1"/>
  <c r="AB36" i="29"/>
  <c r="AA36" i="29"/>
  <c r="X36" i="29"/>
  <c r="Z36" i="29" s="1"/>
  <c r="T36" i="29"/>
  <c r="Q36" i="29"/>
  <c r="AB37" i="29" s="1"/>
  <c r="AA37" i="29" s="1"/>
  <c r="AB35" i="29"/>
  <c r="AA35" i="29" s="1"/>
  <c r="Z35" i="29"/>
  <c r="Y35" i="29"/>
  <c r="X35" i="29"/>
  <c r="T35" i="29"/>
  <c r="Q35" i="29"/>
  <c r="T34" i="29"/>
  <c r="Q34" i="29"/>
  <c r="X34" i="29" s="1"/>
  <c r="I34" i="29"/>
  <c r="H34" i="29"/>
  <c r="AB33" i="29"/>
  <c r="AA33" i="29"/>
  <c r="X33" i="29"/>
  <c r="Z33" i="29" s="1"/>
  <c r="T33" i="29"/>
  <c r="Q33" i="29"/>
  <c r="AB32" i="29"/>
  <c r="AA32" i="29" s="1"/>
  <c r="Z32" i="29"/>
  <c r="Y32" i="29"/>
  <c r="AC32" i="29" s="1"/>
  <c r="X32" i="29"/>
  <c r="T32" i="29"/>
  <c r="Q32" i="29"/>
  <c r="T31" i="29"/>
  <c r="Q31" i="29"/>
  <c r="AB30" i="29"/>
  <c r="AA30" i="29"/>
  <c r="T30" i="29"/>
  <c r="Q30" i="29"/>
  <c r="X31" i="29" s="1"/>
  <c r="AB29" i="29"/>
  <c r="AA29" i="29" s="1"/>
  <c r="T29" i="29"/>
  <c r="Q29" i="29"/>
  <c r="T28" i="29"/>
  <c r="Q28" i="29"/>
  <c r="AB28" i="29" s="1"/>
  <c r="AA28" i="29" s="1"/>
  <c r="H28" i="29"/>
  <c r="I28" i="29" s="1"/>
  <c r="AB27" i="29"/>
  <c r="AA27" i="29"/>
  <c r="T27" i="29"/>
  <c r="Q27" i="29"/>
  <c r="X27" i="29" s="1"/>
  <c r="AB26" i="29"/>
  <c r="AA26" i="29" s="1"/>
  <c r="T26" i="29"/>
  <c r="Q26" i="29"/>
  <c r="T25" i="29"/>
  <c r="Q25" i="29"/>
  <c r="X26" i="29" s="1"/>
  <c r="T24" i="29"/>
  <c r="Q24" i="29"/>
  <c r="AB25" i="29" s="1"/>
  <c r="AA25" i="29" s="1"/>
  <c r="X23" i="29"/>
  <c r="Z23" i="29" s="1"/>
  <c r="T23" i="29"/>
  <c r="Q23" i="29"/>
  <c r="AB24" i="29" s="1"/>
  <c r="AA24" i="29" s="1"/>
  <c r="AB22" i="29"/>
  <c r="AA22" i="29"/>
  <c r="X22" i="29"/>
  <c r="Z22" i="29" s="1"/>
  <c r="T22" i="29"/>
  <c r="Q22" i="29"/>
  <c r="H22" i="29"/>
  <c r="T21" i="29"/>
  <c r="Q21" i="29"/>
  <c r="X20" i="29"/>
  <c r="Z20" i="29" s="1"/>
  <c r="T20" i="29"/>
  <c r="Q20" i="29"/>
  <c r="AB21" i="29" s="1"/>
  <c r="AA21" i="29" s="1"/>
  <c r="AB19" i="29"/>
  <c r="AA19" i="29" s="1"/>
  <c r="X19" i="29"/>
  <c r="Z19" i="29" s="1"/>
  <c r="T19" i="29"/>
  <c r="Q19" i="29"/>
  <c r="AB20" i="29" s="1"/>
  <c r="AA20" i="29" s="1"/>
  <c r="AB18" i="29"/>
  <c r="AA18" i="29" s="1"/>
  <c r="Z18" i="29"/>
  <c r="Y18" i="29"/>
  <c r="X18" i="29"/>
  <c r="T18" i="29"/>
  <c r="Q18" i="29"/>
  <c r="T17" i="29"/>
  <c r="Q17" i="29"/>
  <c r="AB16" i="29"/>
  <c r="AA16" i="29"/>
  <c r="T16" i="29"/>
  <c r="Q16" i="29"/>
  <c r="X17" i="29" s="1"/>
  <c r="H16" i="29"/>
  <c r="I16" i="29" s="1"/>
  <c r="AB15" i="29"/>
  <c r="AA15" i="29" s="1"/>
  <c r="X15" i="29"/>
  <c r="Z15" i="29" s="1"/>
  <c r="T15" i="29"/>
  <c r="Q15" i="29"/>
  <c r="T14" i="29"/>
  <c r="Q14" i="29"/>
  <c r="AB13" i="29"/>
  <c r="AA13" i="29" s="1"/>
  <c r="T13" i="29"/>
  <c r="Q13" i="29"/>
  <c r="X14" i="29" s="1"/>
  <c r="T12" i="29"/>
  <c r="Q12" i="29"/>
  <c r="T11" i="29"/>
  <c r="Q11" i="29"/>
  <c r="T10" i="29"/>
  <c r="Q10" i="29"/>
  <c r="I10" i="29"/>
  <c r="H10" i="29"/>
  <c r="T69" i="28"/>
  <c r="Q69" i="28"/>
  <c r="X68" i="28"/>
  <c r="Z68" i="28" s="1"/>
  <c r="T68" i="28"/>
  <c r="Q68" i="28"/>
  <c r="AB69" i="28" s="1"/>
  <c r="AA69" i="28" s="1"/>
  <c r="T67" i="28"/>
  <c r="Q67" i="28"/>
  <c r="AB68" i="28" s="1"/>
  <c r="AA68" i="28" s="1"/>
  <c r="Z66" i="28"/>
  <c r="X66" i="28"/>
  <c r="Y66" i="28" s="1"/>
  <c r="T66" i="28"/>
  <c r="Q66" i="28"/>
  <c r="AB67" i="28" s="1"/>
  <c r="AA67" i="28" s="1"/>
  <c r="Y65" i="28"/>
  <c r="AC65" i="28" s="1"/>
  <c r="X65" i="28"/>
  <c r="Z65" i="28" s="1"/>
  <c r="T65" i="28"/>
  <c r="Q65" i="28"/>
  <c r="AB66" i="28" s="1"/>
  <c r="AA66" i="28" s="1"/>
  <c r="AB64" i="28"/>
  <c r="AA64" i="28" s="1"/>
  <c r="Z64" i="28"/>
  <c r="Y64" i="28"/>
  <c r="X64" i="28"/>
  <c r="T64" i="28"/>
  <c r="Q64" i="28"/>
  <c r="AB65" i="28" s="1"/>
  <c r="AA65" i="28" s="1"/>
  <c r="I64" i="28"/>
  <c r="H64" i="28"/>
  <c r="T63" i="28"/>
  <c r="Q63" i="28"/>
  <c r="T62" i="28"/>
  <c r="Q62" i="28"/>
  <c r="X63" i="28" s="1"/>
  <c r="AB61" i="28"/>
  <c r="AA61" i="28" s="1"/>
  <c r="Z61" i="28"/>
  <c r="Y61" i="28"/>
  <c r="AC61" i="28" s="1"/>
  <c r="X61" i="28"/>
  <c r="T61" i="28"/>
  <c r="Q61" i="28"/>
  <c r="AB62" i="28" s="1"/>
  <c r="AA62" i="28" s="1"/>
  <c r="T60" i="28"/>
  <c r="Q60" i="28"/>
  <c r="T59" i="28"/>
  <c r="Q59" i="28"/>
  <c r="AB59" i="28" s="1"/>
  <c r="AA59" i="28" s="1"/>
  <c r="AB58" i="28"/>
  <c r="AA58" i="28" s="1"/>
  <c r="T58" i="28"/>
  <c r="Q58" i="28"/>
  <c r="X59" i="28" s="1"/>
  <c r="I58" i="28"/>
  <c r="H58" i="28"/>
  <c r="T57" i="28"/>
  <c r="Q57" i="28"/>
  <c r="T56" i="28"/>
  <c r="Q56" i="28"/>
  <c r="AB56" i="28" s="1"/>
  <c r="AA56" i="28" s="1"/>
  <c r="T55" i="28"/>
  <c r="Q55" i="28"/>
  <c r="X56" i="28" s="1"/>
  <c r="X54" i="28"/>
  <c r="Z54" i="28" s="1"/>
  <c r="T54" i="28"/>
  <c r="Q54" i="28"/>
  <c r="AB55" i="28" s="1"/>
  <c r="AA55" i="28" s="1"/>
  <c r="AB53" i="28"/>
  <c r="AA53" i="28" s="1"/>
  <c r="T53" i="28"/>
  <c r="Q53" i="28"/>
  <c r="AB54" i="28" s="1"/>
  <c r="AA54" i="28" s="1"/>
  <c r="Z52" i="28"/>
  <c r="X52" i="28"/>
  <c r="Y52" i="28" s="1"/>
  <c r="T52" i="28"/>
  <c r="Q52" i="28"/>
  <c r="AB52" i="28" s="1"/>
  <c r="AA52" i="28" s="1"/>
  <c r="H52" i="28"/>
  <c r="I52" i="28" s="1"/>
  <c r="X51" i="28"/>
  <c r="Z51" i="28" s="1"/>
  <c r="T51" i="28"/>
  <c r="Q51" i="28"/>
  <c r="AB50" i="28"/>
  <c r="AA50" i="28" s="1"/>
  <c r="T50" i="28"/>
  <c r="Q50" i="28"/>
  <c r="AB51" i="28" s="1"/>
  <c r="AA51" i="28" s="1"/>
  <c r="T49" i="28"/>
  <c r="Q49" i="28"/>
  <c r="T48" i="28"/>
  <c r="Q48" i="28"/>
  <c r="X49" i="28" s="1"/>
  <c r="AB47" i="28"/>
  <c r="AA47" i="28" s="1"/>
  <c r="Z47" i="28"/>
  <c r="Y47" i="28"/>
  <c r="X47" i="28"/>
  <c r="T47" i="28"/>
  <c r="Q47" i="28"/>
  <c r="AB48" i="28" s="1"/>
  <c r="AA48" i="28" s="1"/>
  <c r="AB46" i="28"/>
  <c r="AA46" i="28"/>
  <c r="X46" i="28"/>
  <c r="Z46" i="28" s="1"/>
  <c r="T46" i="28"/>
  <c r="Q46" i="28"/>
  <c r="H46" i="28"/>
  <c r="I46" i="28" s="1"/>
  <c r="T45" i="28"/>
  <c r="Q45" i="28"/>
  <c r="X45" i="28" s="1"/>
  <c r="AB44" i="28"/>
  <c r="AA44" i="28" s="1"/>
  <c r="T44" i="28"/>
  <c r="Q44" i="28"/>
  <c r="X44" i="28" s="1"/>
  <c r="T43" i="28"/>
  <c r="Q43" i="28"/>
  <c r="T42" i="28"/>
  <c r="Q42" i="28"/>
  <c r="AB42" i="28" s="1"/>
  <c r="AA42" i="28" s="1"/>
  <c r="T41" i="28"/>
  <c r="Q41" i="28"/>
  <c r="X40" i="28"/>
  <c r="Z40" i="28" s="1"/>
  <c r="T40" i="28"/>
  <c r="Q40" i="28"/>
  <c r="AB41" i="28" s="1"/>
  <c r="AA41" i="28" s="1"/>
  <c r="H40" i="28"/>
  <c r="T39" i="28"/>
  <c r="Q39" i="28"/>
  <c r="AB39" i="28" s="1"/>
  <c r="AA39" i="28" s="1"/>
  <c r="T38" i="28"/>
  <c r="Q38" i="28"/>
  <c r="X39" i="28" s="1"/>
  <c r="X37" i="28"/>
  <c r="Z37" i="28" s="1"/>
  <c r="T37" i="28"/>
  <c r="Q37" i="28"/>
  <c r="AB38" i="28" s="1"/>
  <c r="AA38" i="28" s="1"/>
  <c r="AB36" i="28"/>
  <c r="AA36" i="28" s="1"/>
  <c r="T36" i="28"/>
  <c r="Q36" i="28"/>
  <c r="AB37" i="28" s="1"/>
  <c r="AA37" i="28" s="1"/>
  <c r="T35" i="28"/>
  <c r="Q35" i="28"/>
  <c r="T34" i="28"/>
  <c r="Q34" i="28"/>
  <c r="X35" i="28" s="1"/>
  <c r="I34" i="28"/>
  <c r="H34" i="28"/>
  <c r="AB33" i="28"/>
  <c r="AA33" i="28" s="1"/>
  <c r="T33" i="28"/>
  <c r="Q33" i="28"/>
  <c r="X33" i="28" s="1"/>
  <c r="T32" i="28"/>
  <c r="Q32" i="28"/>
  <c r="T31" i="28"/>
  <c r="Q31" i="28"/>
  <c r="X32" i="28" s="1"/>
  <c r="AB30" i="28"/>
  <c r="AA30" i="28" s="1"/>
  <c r="T30" i="28"/>
  <c r="Q30" i="28"/>
  <c r="X30" i="28" s="1"/>
  <c r="T29" i="28"/>
  <c r="Q29" i="28"/>
  <c r="T28" i="28"/>
  <c r="Q28" i="28"/>
  <c r="AB28" i="28" s="1"/>
  <c r="AA28" i="28" s="1"/>
  <c r="I28" i="28"/>
  <c r="H28" i="28"/>
  <c r="AB27" i="28"/>
  <c r="AA27" i="28" s="1"/>
  <c r="T27" i="28"/>
  <c r="Q27" i="28"/>
  <c r="X27" i="28" s="1"/>
  <c r="T26" i="28"/>
  <c r="Q26" i="28"/>
  <c r="T25" i="28"/>
  <c r="Q25" i="28"/>
  <c r="AB25" i="28" s="1"/>
  <c r="AA25" i="28" s="1"/>
  <c r="T24" i="28"/>
  <c r="Q24" i="28"/>
  <c r="X23" i="28"/>
  <c r="Z23" i="28" s="1"/>
  <c r="T23" i="28"/>
  <c r="Q23" i="28"/>
  <c r="AB24" i="28" s="1"/>
  <c r="AA24" i="28" s="1"/>
  <c r="AB22" i="28"/>
  <c r="AA22" i="28" s="1"/>
  <c r="T22" i="28"/>
  <c r="Q22" i="28"/>
  <c r="AB23" i="28" s="1"/>
  <c r="AA23" i="28" s="1"/>
  <c r="I22" i="28"/>
  <c r="H22" i="28"/>
  <c r="T21" i="28"/>
  <c r="Q21" i="28"/>
  <c r="X20" i="28"/>
  <c r="Z20" i="28" s="1"/>
  <c r="T20" i="28"/>
  <c r="Q20" i="28"/>
  <c r="AB21" i="28" s="1"/>
  <c r="AA21" i="28" s="1"/>
  <c r="AB19" i="28"/>
  <c r="AA19" i="28" s="1"/>
  <c r="T19" i="28"/>
  <c r="Q19" i="28"/>
  <c r="AB20" i="28" s="1"/>
  <c r="AA20" i="28" s="1"/>
  <c r="T18" i="28"/>
  <c r="Q18" i="28"/>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X67" i="27"/>
  <c r="Z67" i="27" s="1"/>
  <c r="T67" i="27"/>
  <c r="Q67" i="27"/>
  <c r="T66" i="27"/>
  <c r="Q66" i="27"/>
  <c r="AB67" i="27" s="1"/>
  <c r="AA67" i="27" s="1"/>
  <c r="T65" i="27"/>
  <c r="Q65" i="27"/>
  <c r="AB66" i="27" s="1"/>
  <c r="AA66" i="27" s="1"/>
  <c r="T64" i="27"/>
  <c r="Q64" i="27"/>
  <c r="X64" i="27" s="1"/>
  <c r="H64" i="27"/>
  <c r="I64" i="27" s="1"/>
  <c r="T63" i="27"/>
  <c r="Q63" i="27"/>
  <c r="T62" i="27"/>
  <c r="Q62" i="27"/>
  <c r="AB63" i="27" s="1"/>
  <c r="AA63" i="27" s="1"/>
  <c r="T61" i="27"/>
  <c r="Q61" i="27"/>
  <c r="AB62" i="27" s="1"/>
  <c r="AA62" i="27" s="1"/>
  <c r="T60" i="27"/>
  <c r="Q60" i="27"/>
  <c r="X61" i="27" s="1"/>
  <c r="T59" i="27"/>
  <c r="Q59" i="27"/>
  <c r="AB60" i="27" s="1"/>
  <c r="AA60" i="27" s="1"/>
  <c r="T58" i="27"/>
  <c r="Q58" i="27"/>
  <c r="H58" i="27"/>
  <c r="AB57" i="27"/>
  <c r="AA57" i="27" s="1"/>
  <c r="T57" i="27"/>
  <c r="Q57" i="27"/>
  <c r="T56" i="27"/>
  <c r="Q56" i="27"/>
  <c r="T55" i="27"/>
  <c r="Q55" i="27"/>
  <c r="AB56" i="27" s="1"/>
  <c r="AA56" i="27" s="1"/>
  <c r="T54" i="27"/>
  <c r="Q54" i="27"/>
  <c r="X53" i="27"/>
  <c r="Z53" i="27" s="1"/>
  <c r="T53" i="27"/>
  <c r="Q53" i="27"/>
  <c r="AB52" i="27"/>
  <c r="AA52" i="27" s="1"/>
  <c r="X52" i="27"/>
  <c r="Z52" i="27" s="1"/>
  <c r="T52" i="27"/>
  <c r="Q52" i="27"/>
  <c r="H52" i="27"/>
  <c r="I52" i="27" s="1"/>
  <c r="T51" i="27"/>
  <c r="Q51" i="27"/>
  <c r="X50" i="27"/>
  <c r="Z50" i="27" s="1"/>
  <c r="T50" i="27"/>
  <c r="Q50" i="27"/>
  <c r="AB49" i="27"/>
  <c r="AA49" i="27" s="1"/>
  <c r="T49" i="27"/>
  <c r="Q49" i="27"/>
  <c r="Z48" i="27"/>
  <c r="X48" i="27"/>
  <c r="Y48" i="27" s="1"/>
  <c r="T48" i="27"/>
  <c r="Q48" i="27"/>
  <c r="X49" i="27" s="1"/>
  <c r="T47" i="27"/>
  <c r="Q47" i="27"/>
  <c r="AB48" i="27" s="1"/>
  <c r="AA48" i="27" s="1"/>
  <c r="AB46" i="27"/>
  <c r="AA46" i="27" s="1"/>
  <c r="T46" i="27"/>
  <c r="Q46" i="27"/>
  <c r="X47" i="27" s="1"/>
  <c r="H46" i="27"/>
  <c r="I46" i="27" s="1"/>
  <c r="T45" i="27"/>
  <c r="Q45" i="27"/>
  <c r="AB45" i="27" s="1"/>
  <c r="AA45" i="27" s="1"/>
  <c r="T44" i="27"/>
  <c r="Q44" i="27"/>
  <c r="X45" i="27" s="1"/>
  <c r="AB43" i="27"/>
  <c r="AA43" i="27" s="1"/>
  <c r="T43" i="27"/>
  <c r="Q43" i="27"/>
  <c r="T42" i="27"/>
  <c r="Q42" i="27"/>
  <c r="T41" i="27"/>
  <c r="Q41" i="27"/>
  <c r="AB42" i="27" s="1"/>
  <c r="AA42" i="27" s="1"/>
  <c r="T40" i="27"/>
  <c r="Q40" i="27"/>
  <c r="AB40" i="27" s="1"/>
  <c r="AA40" i="27" s="1"/>
  <c r="I40" i="27"/>
  <c r="H40" i="27"/>
  <c r="T39" i="27"/>
  <c r="Q39" i="27"/>
  <c r="T38" i="27"/>
  <c r="Q38" i="27"/>
  <c r="T37" i="27"/>
  <c r="Q37" i="27"/>
  <c r="X36" i="27"/>
  <c r="Z36" i="27" s="1"/>
  <c r="T36" i="27"/>
  <c r="Q36" i="27"/>
  <c r="AB37" i="27" s="1"/>
  <c r="AA37" i="27" s="1"/>
  <c r="AB35" i="27"/>
  <c r="AA35" i="27" s="1"/>
  <c r="T35" i="27"/>
  <c r="Q35" i="27"/>
  <c r="Z34" i="27"/>
  <c r="X34" i="27"/>
  <c r="Y34" i="27" s="1"/>
  <c r="T34" i="27"/>
  <c r="Q34" i="27"/>
  <c r="X35" i="27" s="1"/>
  <c r="H34" i="27"/>
  <c r="I34" i="27" s="1"/>
  <c r="X33" i="27"/>
  <c r="Z33" i="27" s="1"/>
  <c r="T33" i="27"/>
  <c r="Q33" i="27"/>
  <c r="T32" i="27"/>
  <c r="Q32" i="27"/>
  <c r="AB31" i="27"/>
  <c r="AA31" i="27" s="1"/>
  <c r="T31" i="27"/>
  <c r="Q31" i="27"/>
  <c r="X32" i="27" s="1"/>
  <c r="T30" i="27"/>
  <c r="Q30" i="27"/>
  <c r="X31" i="27" s="1"/>
  <c r="T29" i="27"/>
  <c r="Q29" i="27"/>
  <c r="X30" i="27" s="1"/>
  <c r="AB28" i="27"/>
  <c r="AA28" i="27" s="1"/>
  <c r="T28" i="27"/>
  <c r="Q28" i="27"/>
  <c r="X28" i="27" s="1"/>
  <c r="Z28" i="27" s="1"/>
  <c r="H28" i="27"/>
  <c r="I28" i="27" s="1"/>
  <c r="T27" i="27"/>
  <c r="Q27" i="27"/>
  <c r="T26" i="27"/>
  <c r="Q26" i="27"/>
  <c r="X27" i="27" s="1"/>
  <c r="T25" i="27"/>
  <c r="Q25" i="27"/>
  <c r="AB26" i="27" s="1"/>
  <c r="AA26" i="27" s="1"/>
  <c r="T24" i="27"/>
  <c r="Q24" i="27"/>
  <c r="T23" i="27"/>
  <c r="Q23" i="27"/>
  <c r="T22" i="27"/>
  <c r="Q22" i="27"/>
  <c r="AB23" i="27" s="1"/>
  <c r="AA23" i="27" s="1"/>
  <c r="H22" i="27"/>
  <c r="T21" i="27"/>
  <c r="Q21" i="27"/>
  <c r="AB21" i="27" s="1"/>
  <c r="AA21" i="27" s="1"/>
  <c r="T20" i="27"/>
  <c r="Q20" i="27"/>
  <c r="X19" i="27"/>
  <c r="Z19" i="27" s="1"/>
  <c r="T19" i="27"/>
  <c r="Q19" i="27"/>
  <c r="T18" i="27"/>
  <c r="Q18" i="27"/>
  <c r="AB17" i="27"/>
  <c r="AA17" i="27" s="1"/>
  <c r="T17" i="27"/>
  <c r="Q17" i="27"/>
  <c r="X18" i="27" s="1"/>
  <c r="T16" i="27"/>
  <c r="Q16" i="27"/>
  <c r="X16" i="27" s="1"/>
  <c r="I16" i="27"/>
  <c r="H16" i="27"/>
  <c r="X15" i="27"/>
  <c r="Z15" i="27" s="1"/>
  <c r="T15" i="27"/>
  <c r="Q15" i="27"/>
  <c r="AB14" i="27"/>
  <c r="AA14" i="27" s="1"/>
  <c r="X14" i="27"/>
  <c r="Y14" i="27" s="1"/>
  <c r="T14" i="27"/>
  <c r="Q14" i="27"/>
  <c r="AB15" i="27" s="1"/>
  <c r="AA15" i="27" s="1"/>
  <c r="T13" i="27"/>
  <c r="Q13" i="27"/>
  <c r="T12" i="27"/>
  <c r="Q12" i="27"/>
  <c r="X13" i="27" s="1"/>
  <c r="T11" i="27"/>
  <c r="Q11" i="27"/>
  <c r="T10" i="27"/>
  <c r="Q10" i="27"/>
  <c r="H10" i="27"/>
  <c r="T69" i="26"/>
  <c r="Q69" i="26"/>
  <c r="T68" i="26"/>
  <c r="Q68" i="26"/>
  <c r="T67" i="26"/>
  <c r="Q67" i="26"/>
  <c r="T66" i="26"/>
  <c r="Q66" i="26"/>
  <c r="AB67" i="26" s="1"/>
  <c r="AA67" i="26" s="1"/>
  <c r="X65" i="26"/>
  <c r="Y65" i="26" s="1"/>
  <c r="T65" i="26"/>
  <c r="Q65" i="26"/>
  <c r="X66" i="26" s="1"/>
  <c r="T64" i="26"/>
  <c r="Q64" i="26"/>
  <c r="X64" i="26" s="1"/>
  <c r="H64" i="26"/>
  <c r="I64" i="26" s="1"/>
  <c r="AB63" i="26"/>
  <c r="AA63" i="26" s="1"/>
  <c r="T63" i="26"/>
  <c r="Q63" i="26"/>
  <c r="X62" i="26"/>
  <c r="Y62" i="26" s="1"/>
  <c r="T62" i="26"/>
  <c r="Q62" i="26"/>
  <c r="X63" i="26" s="1"/>
  <c r="T61" i="26"/>
  <c r="Q61" i="26"/>
  <c r="AB62" i="26" s="1"/>
  <c r="AA62" i="26" s="1"/>
  <c r="AB60" i="26"/>
  <c r="AA60" i="26" s="1"/>
  <c r="T60" i="26"/>
  <c r="Q60" i="26"/>
  <c r="T59" i="26"/>
  <c r="Q59" i="26"/>
  <c r="T58" i="26"/>
  <c r="Q58" i="26"/>
  <c r="AB59" i="26" s="1"/>
  <c r="AA59" i="26" s="1"/>
  <c r="H58" i="26"/>
  <c r="T57" i="26"/>
  <c r="Q57" i="26"/>
  <c r="X57" i="26" s="1"/>
  <c r="T56" i="26"/>
  <c r="Q56" i="26"/>
  <c r="AB57" i="26" s="1"/>
  <c r="AA57" i="26" s="1"/>
  <c r="T55" i="26"/>
  <c r="Q55" i="26"/>
  <c r="T54" i="26"/>
  <c r="Q54" i="26"/>
  <c r="T53" i="26"/>
  <c r="Q53" i="26"/>
  <c r="AB54" i="26" s="1"/>
  <c r="AA54" i="26" s="1"/>
  <c r="T52" i="26"/>
  <c r="Q52" i="26"/>
  <c r="X53" i="26" s="1"/>
  <c r="Z53" i="26" s="1"/>
  <c r="I52" i="26"/>
  <c r="H52" i="26"/>
  <c r="T51" i="26"/>
  <c r="Q51" i="26"/>
  <c r="T50" i="26"/>
  <c r="Q50" i="26"/>
  <c r="T49" i="26"/>
  <c r="Q49" i="26"/>
  <c r="X50" i="26" s="1"/>
  <c r="Z50" i="26" s="1"/>
  <c r="T48" i="26"/>
  <c r="Q48" i="26"/>
  <c r="AB49" i="26" s="1"/>
  <c r="AA49" i="26" s="1"/>
  <c r="T47" i="26"/>
  <c r="Q47" i="26"/>
  <c r="AB48" i="26" s="1"/>
  <c r="AA48" i="26" s="1"/>
  <c r="T46" i="26"/>
  <c r="Q46" i="26"/>
  <c r="X47" i="26" s="1"/>
  <c r="H46" i="26"/>
  <c r="I46" i="26" s="1"/>
  <c r="X45" i="26"/>
  <c r="Y45" i="26" s="1"/>
  <c r="T45" i="26"/>
  <c r="Q45" i="26"/>
  <c r="T44" i="26"/>
  <c r="Q44" i="26"/>
  <c r="AB45" i="26" s="1"/>
  <c r="AA45" i="26" s="1"/>
  <c r="T43" i="26"/>
  <c r="Q43" i="26"/>
  <c r="X44" i="26" s="1"/>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X36" i="26" s="1"/>
  <c r="Z36" i="26" s="1"/>
  <c r="AB34" i="26"/>
  <c r="AA34" i="26" s="1"/>
  <c r="T34" i="26"/>
  <c r="Q34" i="26"/>
  <c r="AB35" i="26" s="1"/>
  <c r="AA35" i="26" s="1"/>
  <c r="H34" i="26"/>
  <c r="I34" i="26" s="1"/>
  <c r="T33" i="26"/>
  <c r="Q33" i="26"/>
  <c r="AB33" i="26" s="1"/>
  <c r="AA33" i="26" s="1"/>
  <c r="T32" i="26"/>
  <c r="Q32" i="26"/>
  <c r="X33" i="26" s="1"/>
  <c r="Z33" i="26" s="1"/>
  <c r="X31" i="26"/>
  <c r="Y31" i="26" s="1"/>
  <c r="T31" i="26"/>
  <c r="Q31" i="26"/>
  <c r="AB32" i="26" s="1"/>
  <c r="AA32" i="26" s="1"/>
  <c r="T30" i="26"/>
  <c r="Q30" i="26"/>
  <c r="AB31" i="26" s="1"/>
  <c r="AA31" i="26" s="1"/>
  <c r="T29" i="26"/>
  <c r="Q29" i="26"/>
  <c r="AB28" i="26"/>
  <c r="AA28" i="26"/>
  <c r="X28" i="26"/>
  <c r="Z28" i="26" s="1"/>
  <c r="T28" i="26"/>
  <c r="Q28" i="26"/>
  <c r="AB29" i="26" s="1"/>
  <c r="AA29" i="26" s="1"/>
  <c r="H28" i="26"/>
  <c r="I28" i="26" s="1"/>
  <c r="T27" i="26"/>
  <c r="Q27" i="26"/>
  <c r="AB26" i="26"/>
  <c r="AA26" i="26" s="1"/>
  <c r="T26" i="26"/>
  <c r="Q26" i="26"/>
  <c r="T25" i="26"/>
  <c r="Q25" i="26"/>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AB15" i="26" s="1"/>
  <c r="AA15" i="26" s="1"/>
  <c r="T13" i="26"/>
  <c r="Q13" i="26"/>
  <c r="AB14" i="26" s="1"/>
  <c r="AA14" i="26" s="1"/>
  <c r="T12" i="26"/>
  <c r="Q12" i="26"/>
  <c r="T11" i="26"/>
  <c r="Q11" i="26"/>
  <c r="T10" i="26"/>
  <c r="Q10" i="26"/>
  <c r="H10" i="26"/>
  <c r="X13" i="28" l="1"/>
  <c r="Z13" i="28" s="1"/>
  <c r="X13" i="31"/>
  <c r="Z13" i="31" s="1"/>
  <c r="AC14" i="31"/>
  <c r="Z14" i="31"/>
  <c r="X13" i="34"/>
  <c r="Z13" i="34" s="1"/>
  <c r="Y13" i="34"/>
  <c r="X13" i="32"/>
  <c r="Y13" i="32" s="1"/>
  <c r="AC13" i="32" s="1"/>
  <c r="Y15" i="32"/>
  <c r="Z14" i="30"/>
  <c r="Y15" i="30"/>
  <c r="AC15" i="30" s="1"/>
  <c r="Y15" i="29"/>
  <c r="AC15" i="29" s="1"/>
  <c r="Z14"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AC34" i="33"/>
  <c r="AC48" i="33"/>
  <c r="Z60" i="33"/>
  <c r="Y60" i="33"/>
  <c r="AC60" i="33" s="1"/>
  <c r="AC62" i="33"/>
  <c r="AC65" i="33"/>
  <c r="Z38" i="33"/>
  <c r="Y38" i="33"/>
  <c r="AC14" i="33"/>
  <c r="Y66" i="33"/>
  <c r="AC66" i="33" s="1"/>
  <c r="Z66" i="33"/>
  <c r="AC17" i="33"/>
  <c r="Y35" i="33"/>
  <c r="Z35" i="33"/>
  <c r="Y49" i="33"/>
  <c r="Z49" i="33"/>
  <c r="Y63" i="33"/>
  <c r="AC63" i="33" s="1"/>
  <c r="Z63" i="33"/>
  <c r="AC31" i="33"/>
  <c r="Z41" i="33"/>
  <c r="Y41" i="33"/>
  <c r="Z43" i="33"/>
  <c r="Y43" i="33"/>
  <c r="AC43" i="33" s="1"/>
  <c r="AC45" i="33"/>
  <c r="Z21" i="33"/>
  <c r="Y21" i="33"/>
  <c r="AC21" i="33" s="1"/>
  <c r="Z57" i="33"/>
  <c r="Y57" i="33"/>
  <c r="AC57" i="33" s="1"/>
  <c r="Y18" i="33"/>
  <c r="Z18" i="33"/>
  <c r="Z55" i="33"/>
  <c r="Y55" i="33"/>
  <c r="AC55" i="33" s="1"/>
  <c r="Y15" i="33"/>
  <c r="Z15" i="33"/>
  <c r="Z26" i="33"/>
  <c r="Y26" i="33"/>
  <c r="AC26" i="33" s="1"/>
  <c r="Y32" i="33"/>
  <c r="AC32" i="33" s="1"/>
  <c r="Z32" i="33"/>
  <c r="Z52" i="33"/>
  <c r="Y52" i="33"/>
  <c r="Y19" i="33"/>
  <c r="I22" i="33"/>
  <c r="Y22" i="33"/>
  <c r="Y33" i="33"/>
  <c r="Y36" i="33"/>
  <c r="Y50" i="33"/>
  <c r="AC50" i="33" s="1"/>
  <c r="Y53" i="33"/>
  <c r="AC53" i="33" s="1"/>
  <c r="Y67" i="33"/>
  <c r="AC67" i="33" s="1"/>
  <c r="X10" i="33"/>
  <c r="Y20" i="33"/>
  <c r="AC20" i="33" s="1"/>
  <c r="Y23" i="33"/>
  <c r="AC23" i="33" s="1"/>
  <c r="Y37" i="33"/>
  <c r="AC37" i="33" s="1"/>
  <c r="I40" i="33"/>
  <c r="Y40" i="33"/>
  <c r="AC40" i="33" s="1"/>
  <c r="Y51" i="33"/>
  <c r="AC51" i="33" s="1"/>
  <c r="Y54" i="33"/>
  <c r="AC54" i="33" s="1"/>
  <c r="X58" i="33"/>
  <c r="Y68" i="33"/>
  <c r="AC68" i="33" s="1"/>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14" i="29"/>
  <c r="Z26" i="29"/>
  <c r="Y26" i="29"/>
  <c r="AC26" i="29" s="1"/>
  <c r="AC66" i="29"/>
  <c r="AC18" i="29"/>
  <c r="Z43" i="29"/>
  <c r="Y43" i="29"/>
  <c r="AC43" i="29" s="1"/>
  <c r="Y31" i="29"/>
  <c r="Z31" i="29"/>
  <c r="AC52" i="29"/>
  <c r="Z57" i="29"/>
  <c r="Y57" i="29"/>
  <c r="AC57" i="29" s="1"/>
  <c r="Y65" i="29"/>
  <c r="AC65" i="29" s="1"/>
  <c r="Z65" i="29"/>
  <c r="Y45" i="29"/>
  <c r="Z45" i="29"/>
  <c r="Y48" i="29"/>
  <c r="Z48" i="29"/>
  <c r="Y62" i="29"/>
  <c r="Z62" i="29"/>
  <c r="Y34" i="29"/>
  <c r="Z34" i="29"/>
  <c r="Y17" i="29"/>
  <c r="Z17" i="29"/>
  <c r="Z27" i="29"/>
  <c r="Y27" i="29"/>
  <c r="AC27" i="29" s="1"/>
  <c r="AC35" i="29"/>
  <c r="Z60" i="29"/>
  <c r="Y60" i="29"/>
  <c r="AC60" i="29" s="1"/>
  <c r="Y19" i="29"/>
  <c r="AC19" i="29" s="1"/>
  <c r="Y33" i="29"/>
  <c r="AC33" i="29" s="1"/>
  <c r="Y36" i="29"/>
  <c r="AC36" i="29" s="1"/>
  <c r="Y50" i="29"/>
  <c r="AC50" i="29" s="1"/>
  <c r="Y53" i="29"/>
  <c r="AC53" i="29" s="1"/>
  <c r="Y67" i="29"/>
  <c r="AC67" i="29" s="1"/>
  <c r="I22" i="29"/>
  <c r="Y22" i="29"/>
  <c r="AC22" i="29" s="1"/>
  <c r="X10" i="29"/>
  <c r="AB14" i="29"/>
  <c r="AA14" i="29" s="1"/>
  <c r="AB17" i="29"/>
  <c r="AA17" i="29" s="1"/>
  <c r="Y20" i="29"/>
  <c r="AC20" i="29" s="1"/>
  <c r="X21" i="29"/>
  <c r="Y23" i="29"/>
  <c r="X24" i="29"/>
  <c r="AB31" i="29"/>
  <c r="AA31" i="29" s="1"/>
  <c r="AB34" i="29"/>
  <c r="AA34" i="29" s="1"/>
  <c r="Y37" i="29"/>
  <c r="AC37" i="29" s="1"/>
  <c r="X38" i="29"/>
  <c r="I40" i="29"/>
  <c r="Y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Z45" i="27"/>
  <c r="Z32" i="27"/>
  <c r="Y32" i="27"/>
  <c r="Z66" i="26"/>
  <c r="Y66" i="26"/>
  <c r="Z18" i="27"/>
  <c r="Y18" i="27"/>
  <c r="AC18" i="27" s="1"/>
  <c r="Z35" i="27"/>
  <c r="Y35" i="27"/>
  <c r="AC35" i="27" s="1"/>
  <c r="Z49" i="27"/>
  <c r="Y49" i="27"/>
  <c r="AC49" i="27" s="1"/>
  <c r="Y31" i="27"/>
  <c r="Z31" i="27"/>
  <c r="X32" i="26"/>
  <c r="X52" i="26"/>
  <c r="AB65" i="26"/>
  <c r="AA65" i="26" s="1"/>
  <c r="AB69" i="26"/>
  <c r="AA69" i="26" s="1"/>
  <c r="X17" i="27"/>
  <c r="X57" i="27"/>
  <c r="X22" i="26"/>
  <c r="Z22" i="26" s="1"/>
  <c r="X30" i="26"/>
  <c r="Z30" i="26" s="1"/>
  <c r="X35" i="26"/>
  <c r="X49" i="26"/>
  <c r="AB68" i="26"/>
  <c r="AA68" i="26" s="1"/>
  <c r="AC14" i="27"/>
  <c r="AB18" i="27"/>
  <c r="AA18" i="27" s="1"/>
  <c r="AB29" i="27"/>
  <c r="AA29" i="27" s="1"/>
  <c r="AB32" i="27"/>
  <c r="AA32" i="27" s="1"/>
  <c r="AC34" i="27"/>
  <c r="AC48" i="27"/>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Y18" i="26"/>
  <c r="AC18" i="26" s="1"/>
  <c r="X16" i="26"/>
  <c r="Z16" i="26" s="1"/>
  <c r="X17"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Z61" i="26"/>
  <c r="Y61" i="26"/>
  <c r="Z47" i="26"/>
  <c r="Y47" i="26"/>
  <c r="Z44" i="26"/>
  <c r="Y44" i="26"/>
  <c r="AC65" i="26"/>
  <c r="Z57" i="26"/>
  <c r="Y57" i="26"/>
  <c r="AC57" i="26" s="1"/>
  <c r="Z64" i="26"/>
  <c r="Y64" i="26"/>
  <c r="AC64" i="26" s="1"/>
  <c r="AB13" i="26"/>
  <c r="AA13" i="26" s="1"/>
  <c r="Y19" i="26"/>
  <c r="X20" i="26"/>
  <c r="I22" i="26"/>
  <c r="Y22" i="26"/>
  <c r="X23" i="26"/>
  <c r="AB27" i="26"/>
  <c r="AA27" i="26" s="1"/>
  <c r="AB30" i="26"/>
  <c r="AA30" i="26" s="1"/>
  <c r="Y33" i="26"/>
  <c r="AC33" i="26" s="1"/>
  <c r="Y36" i="26"/>
  <c r="X37" i="26"/>
  <c r="X40" i="26"/>
  <c r="AB44" i="26"/>
  <c r="AA44" i="26" s="1"/>
  <c r="AB47" i="26"/>
  <c r="AA47" i="26" s="1"/>
  <c r="Y50" i="26"/>
  <c r="AC50" i="26" s="1"/>
  <c r="X51" i="26"/>
  <c r="Y53" i="26"/>
  <c r="X54" i="26"/>
  <c r="AB61" i="26"/>
  <c r="AA61" i="26" s="1"/>
  <c r="AB64" i="26"/>
  <c r="AA64" i="26" s="1"/>
  <c r="Y67" i="26"/>
  <c r="AC67" i="26" s="1"/>
  <c r="X68" i="26"/>
  <c r="X38" i="26"/>
  <c r="X41" i="26"/>
  <c r="X55" i="26"/>
  <c r="X58" i="26"/>
  <c r="X69" i="26"/>
  <c r="X24" i="26"/>
  <c r="X25" i="26"/>
  <c r="X39" i="26"/>
  <c r="X42" i="26"/>
  <c r="X56" i="26"/>
  <c r="I58" i="26"/>
  <c r="X59" i="26"/>
  <c r="AB19" i="26"/>
  <c r="AA19" i="26" s="1"/>
  <c r="AB22" i="26"/>
  <c r="AA22" i="26" s="1"/>
  <c r="X26" i="26"/>
  <c r="Y28" i="26"/>
  <c r="AC28" i="26" s="1"/>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AB67" i="25" s="1"/>
  <c r="AA67" i="25" s="1"/>
  <c r="X65" i="25"/>
  <c r="Y65" i="25" s="1"/>
  <c r="T65" i="25"/>
  <c r="Q65" i="25"/>
  <c r="X66" i="25" s="1"/>
  <c r="T64" i="25"/>
  <c r="Q64" i="25"/>
  <c r="X64" i="25" s="1"/>
  <c r="H64" i="25"/>
  <c r="I64" i="25" s="1"/>
  <c r="AB63" i="25"/>
  <c r="AA63" i="25" s="1"/>
  <c r="T63" i="25"/>
  <c r="Q63" i="25"/>
  <c r="Z62" i="25"/>
  <c r="X62" i="25"/>
  <c r="Y62" i="25" s="1"/>
  <c r="T62" i="25"/>
  <c r="Q62" i="25"/>
  <c r="X63" i="25" s="1"/>
  <c r="T61" i="25"/>
  <c r="Q61" i="25"/>
  <c r="AB62" i="25" s="1"/>
  <c r="AA62" i="25" s="1"/>
  <c r="AB60" i="25"/>
  <c r="AA60" i="25" s="1"/>
  <c r="T60" i="25"/>
  <c r="Q60" i="25"/>
  <c r="X61" i="25" s="1"/>
  <c r="T59" i="25"/>
  <c r="Q59" i="25"/>
  <c r="T58" i="25"/>
  <c r="Q58" i="25"/>
  <c r="AB59" i="25" s="1"/>
  <c r="AA59" i="25" s="1"/>
  <c r="H58" i="25"/>
  <c r="T57" i="25"/>
  <c r="Q57" i="25"/>
  <c r="X57" i="25" s="1"/>
  <c r="T56" i="25"/>
  <c r="Q56" i="25"/>
  <c r="AB57" i="25" s="1"/>
  <c r="AA57" i="25" s="1"/>
  <c r="T55" i="25"/>
  <c r="Q55" i="25"/>
  <c r="AB56" i="25" s="1"/>
  <c r="AA56" i="25" s="1"/>
  <c r="T54" i="25"/>
  <c r="Q54" i="25"/>
  <c r="T53" i="25"/>
  <c r="Q53" i="25"/>
  <c r="AB54" i="25" s="1"/>
  <c r="AA54" i="25" s="1"/>
  <c r="T52" i="25"/>
  <c r="Q52" i="25"/>
  <c r="AB52" i="25" s="1"/>
  <c r="AA52" i="25" s="1"/>
  <c r="I52" i="25"/>
  <c r="H52" i="25"/>
  <c r="T51" i="25"/>
  <c r="Q51" i="25"/>
  <c r="T50" i="25"/>
  <c r="Q50" i="25"/>
  <c r="AB51" i="25" s="1"/>
  <c r="AA51" i="25" s="1"/>
  <c r="AB49" i="25"/>
  <c r="AA49" i="25" s="1"/>
  <c r="T49" i="25"/>
  <c r="Q49" i="25"/>
  <c r="X50" i="25" s="1"/>
  <c r="Z50" i="25" s="1"/>
  <c r="T48" i="25"/>
  <c r="Q48" i="25"/>
  <c r="X49" i="25" s="1"/>
  <c r="T47" i="25"/>
  <c r="Q47" i="25"/>
  <c r="AB48" i="25" s="1"/>
  <c r="AA48" i="25" s="1"/>
  <c r="T46" i="25"/>
  <c r="Q46" i="25"/>
  <c r="H46" i="25"/>
  <c r="I46" i="25" s="1"/>
  <c r="X45" i="25"/>
  <c r="Y45" i="25" s="1"/>
  <c r="T45" i="25"/>
  <c r="Q45" i="25"/>
  <c r="AB45" i="25" s="1"/>
  <c r="AA45" i="25" s="1"/>
  <c r="T44" i="25"/>
  <c r="Q44" i="25"/>
  <c r="T43" i="25"/>
  <c r="Q43" i="25"/>
  <c r="X44" i="25" s="1"/>
  <c r="T42" i="25"/>
  <c r="Q42" i="25"/>
  <c r="AB43" i="25" s="1"/>
  <c r="AA43" i="25" s="1"/>
  <c r="T41" i="25"/>
  <c r="Q41" i="25"/>
  <c r="T40" i="25"/>
  <c r="Q40" i="25"/>
  <c r="AB40" i="25" s="1"/>
  <c r="AA40" i="25" s="1"/>
  <c r="H40" i="25"/>
  <c r="I40" i="25" s="1"/>
  <c r="T39" i="25"/>
  <c r="Q39" i="25"/>
  <c r="T38" i="25"/>
  <c r="Q38" i="25"/>
  <c r="AB39" i="25" s="1"/>
  <c r="AA39" i="25" s="1"/>
  <c r="T37" i="25"/>
  <c r="Q37" i="25"/>
  <c r="T36" i="25"/>
  <c r="Q36" i="25"/>
  <c r="AB37" i="25" s="1"/>
  <c r="AA37" i="25" s="1"/>
  <c r="AB35" i="25"/>
  <c r="AA35" i="25" s="1"/>
  <c r="T35" i="25"/>
  <c r="Q35" i="25"/>
  <c r="X36" i="25" s="1"/>
  <c r="Z36" i="25" s="1"/>
  <c r="AB34" i="25"/>
  <c r="AA34" i="25" s="1"/>
  <c r="T34" i="25"/>
  <c r="Q34" i="25"/>
  <c r="X34" i="25" s="1"/>
  <c r="H34" i="25"/>
  <c r="I34" i="25" s="1"/>
  <c r="T33" i="25"/>
  <c r="Q33" i="25"/>
  <c r="T32" i="25"/>
  <c r="Q32" i="25"/>
  <c r="X33" i="25" s="1"/>
  <c r="Z33" i="25" s="1"/>
  <c r="T31" i="25"/>
  <c r="Q31" i="25"/>
  <c r="AB32" i="25" s="1"/>
  <c r="AA32" i="25" s="1"/>
  <c r="T30" i="25"/>
  <c r="Q30" i="25"/>
  <c r="AB31" i="25" s="1"/>
  <c r="AA31" i="25" s="1"/>
  <c r="T29" i="25"/>
  <c r="Q29" i="25"/>
  <c r="AB28" i="25"/>
  <c r="AA28" i="25"/>
  <c r="X28" i="25"/>
  <c r="Z28" i="25" s="1"/>
  <c r="T28" i="25"/>
  <c r="Q28" i="25"/>
  <c r="AB29" i="25" s="1"/>
  <c r="AA29" i="25" s="1"/>
  <c r="H28" i="25"/>
  <c r="I28" i="25" s="1"/>
  <c r="T27" i="25"/>
  <c r="Q27" i="25"/>
  <c r="AB26" i="25"/>
  <c r="AA26" i="25" s="1"/>
  <c r="T26" i="25"/>
  <c r="Q26" i="25"/>
  <c r="X27" i="25" s="1"/>
  <c r="T25" i="25"/>
  <c r="Q25" i="25"/>
  <c r="T24" i="25"/>
  <c r="Q24" i="25"/>
  <c r="AB25" i="25" s="1"/>
  <c r="AA25" i="25" s="1"/>
  <c r="T23" i="25"/>
  <c r="Q23" i="25"/>
  <c r="T22" i="25"/>
  <c r="Q22" i="25"/>
  <c r="AB23" i="25" s="1"/>
  <c r="AA23" i="25" s="1"/>
  <c r="H22" i="25"/>
  <c r="T21" i="25"/>
  <c r="Q21" i="25"/>
  <c r="AB21" i="25" s="1"/>
  <c r="AA21" i="25" s="1"/>
  <c r="T20" i="25"/>
  <c r="Q20" i="25"/>
  <c r="T19" i="25"/>
  <c r="Q19" i="25"/>
  <c r="AB20" i="25" s="1"/>
  <c r="AA20" i="25" s="1"/>
  <c r="T18" i="25"/>
  <c r="Q18" i="25"/>
  <c r="T17" i="25"/>
  <c r="Q17" i="25"/>
  <c r="X18" i="25" s="1"/>
  <c r="Z18" i="25" s="1"/>
  <c r="T16" i="25"/>
  <c r="Q16" i="25"/>
  <c r="I16" i="25"/>
  <c r="H16" i="25"/>
  <c r="T15" i="25"/>
  <c r="Q15" i="25"/>
  <c r="T14" i="25"/>
  <c r="Q14" i="25"/>
  <c r="X15" i="25" s="1"/>
  <c r="T13" i="25"/>
  <c r="Q13" i="25"/>
  <c r="AB14" i="25" s="1"/>
  <c r="AA14" i="25" s="1"/>
  <c r="T12" i="25"/>
  <c r="Q12" i="25"/>
  <c r="X13" i="25" s="1"/>
  <c r="T11" i="25"/>
  <c r="Q11" i="25"/>
  <c r="T10" i="25"/>
  <c r="Q10" i="25"/>
  <c r="H10" i="25"/>
  <c r="I10" i="25" s="1"/>
  <c r="AC15" i="32" l="1"/>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AC62" i="25"/>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Z13" i="25"/>
  <c r="Y13" i="25"/>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X67" i="24"/>
  <c r="Z67" i="24" s="1"/>
  <c r="T67" i="24"/>
  <c r="Q67" i="24"/>
  <c r="AB68" i="24" s="1"/>
  <c r="AA68" i="24" s="1"/>
  <c r="T66" i="24"/>
  <c r="Q66" i="24"/>
  <c r="X65" i="24"/>
  <c r="Y65" i="24" s="1"/>
  <c r="T65" i="24"/>
  <c r="Q65" i="24"/>
  <c r="X64" i="24"/>
  <c r="Z64" i="24" s="1"/>
  <c r="T64" i="24"/>
  <c r="Q64" i="24"/>
  <c r="AB65" i="24" s="1"/>
  <c r="AA65" i="24" s="1"/>
  <c r="H64" i="24"/>
  <c r="I64" i="24" s="1"/>
  <c r="T63" i="24"/>
  <c r="Q63" i="24"/>
  <c r="X63" i="24" s="1"/>
  <c r="X62" i="24"/>
  <c r="Y62" i="24" s="1"/>
  <c r="T62" i="24"/>
  <c r="Q62" i="24"/>
  <c r="T61" i="24"/>
  <c r="Q61" i="24"/>
  <c r="AB62" i="24" s="1"/>
  <c r="AA62" i="24" s="1"/>
  <c r="T60" i="24"/>
  <c r="Q60" i="24"/>
  <c r="X61" i="24" s="1"/>
  <c r="T59" i="24"/>
  <c r="Q59" i="24"/>
  <c r="AB60" i="24" s="1"/>
  <c r="AA60" i="24" s="1"/>
  <c r="T58" i="24"/>
  <c r="Q58" i="24"/>
  <c r="H58" i="24"/>
  <c r="I58" i="24" s="1"/>
  <c r="T57" i="24"/>
  <c r="Q57" i="24"/>
  <c r="T56" i="24"/>
  <c r="Q56" i="24"/>
  <c r="X57" i="24" s="1"/>
  <c r="T55" i="24"/>
  <c r="Q55" i="24"/>
  <c r="T54" i="24"/>
  <c r="Q54" i="24"/>
  <c r="X55" i="24" s="1"/>
  <c r="X53" i="24"/>
  <c r="Z53" i="24" s="1"/>
  <c r="T53" i="24"/>
  <c r="Q53" i="24"/>
  <c r="T52" i="24"/>
  <c r="Q52" i="24"/>
  <c r="X52" i="24" s="1"/>
  <c r="H52" i="24"/>
  <c r="I52" i="24" s="1"/>
  <c r="T51" i="24"/>
  <c r="Q51" i="24"/>
  <c r="T50" i="24"/>
  <c r="Q50" i="24"/>
  <c r="AB51" i="24" s="1"/>
  <c r="AA51" i="24" s="1"/>
  <c r="T49" i="24"/>
  <c r="Q49" i="24"/>
  <c r="X50" i="24" s="1"/>
  <c r="Z50" i="24" s="1"/>
  <c r="T48" i="24"/>
  <c r="Q48" i="24"/>
  <c r="T47" i="24"/>
  <c r="Q47" i="24"/>
  <c r="AB48" i="24" s="1"/>
  <c r="AA48" i="24" s="1"/>
  <c r="T46" i="24"/>
  <c r="Q46" i="24"/>
  <c r="X47" i="24" s="1"/>
  <c r="H46" i="24"/>
  <c r="I46" i="24" s="1"/>
  <c r="T45" i="24"/>
  <c r="Q45" i="24"/>
  <c r="T44" i="24"/>
  <c r="Q44" i="24"/>
  <c r="X44" i="24" s="1"/>
  <c r="T43" i="24"/>
  <c r="Q43" i="24"/>
  <c r="T42" i="24"/>
  <c r="Q42" i="24"/>
  <c r="X43" i="24" s="1"/>
  <c r="T41" i="24"/>
  <c r="Q41" i="24"/>
  <c r="T40" i="24"/>
  <c r="Q40" i="24"/>
  <c r="AB40" i="24" s="1"/>
  <c r="AA40" i="24" s="1"/>
  <c r="H40" i="24"/>
  <c r="I40" i="24" s="1"/>
  <c r="T39" i="24"/>
  <c r="Q39" i="24"/>
  <c r="T38" i="24"/>
  <c r="Q38" i="24"/>
  <c r="T37" i="24"/>
  <c r="Q37" i="24"/>
  <c r="X38" i="24" s="1"/>
  <c r="T36" i="24"/>
  <c r="Q36" i="24"/>
  <c r="T35" i="24"/>
  <c r="Q35" i="24"/>
  <c r="X36" i="24" s="1"/>
  <c r="Z36" i="24" s="1"/>
  <c r="T34" i="24"/>
  <c r="Q34" i="24"/>
  <c r="X35" i="24" s="1"/>
  <c r="H34" i="24"/>
  <c r="I34" i="24" s="1"/>
  <c r="T33" i="24"/>
  <c r="Q33" i="24"/>
  <c r="T32" i="24"/>
  <c r="Q32" i="24"/>
  <c r="X33" i="24" s="1"/>
  <c r="Z33" i="24" s="1"/>
  <c r="T31" i="24"/>
  <c r="Q31" i="24"/>
  <c r="T30" i="24"/>
  <c r="Q30" i="24"/>
  <c r="T29" i="24"/>
  <c r="Q29" i="24"/>
  <c r="AB30" i="24" s="1"/>
  <c r="AA30" i="24" s="1"/>
  <c r="T28" i="24"/>
  <c r="Q28" i="24"/>
  <c r="I28" i="24"/>
  <c r="H28" i="24"/>
  <c r="T27" i="24"/>
  <c r="Q27" i="24"/>
  <c r="T26" i="24"/>
  <c r="Q26" i="24"/>
  <c r="AB27" i="24" s="1"/>
  <c r="AA27" i="24" s="1"/>
  <c r="T25" i="24"/>
  <c r="Q25" i="24"/>
  <c r="T24" i="24"/>
  <c r="Q24" i="24"/>
  <c r="T23" i="24"/>
  <c r="Q23" i="24"/>
  <c r="T22" i="24"/>
  <c r="Q22" i="24"/>
  <c r="X22" i="24" s="1"/>
  <c r="Z22" i="24" s="1"/>
  <c r="H22" i="24"/>
  <c r="T21" i="24"/>
  <c r="Q21" i="24"/>
  <c r="AB21" i="24" s="1"/>
  <c r="AA21" i="24" s="1"/>
  <c r="T20" i="24"/>
  <c r="Q20" i="24"/>
  <c r="T19" i="24"/>
  <c r="Q19" i="24"/>
  <c r="AB20" i="24" s="1"/>
  <c r="AA20" i="24" s="1"/>
  <c r="T18" i="24"/>
  <c r="Q18" i="24"/>
  <c r="T17" i="24"/>
  <c r="Q17" i="24"/>
  <c r="T16" i="24"/>
  <c r="Q16" i="24"/>
  <c r="H16" i="24"/>
  <c r="I16" i="24" s="1"/>
  <c r="X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X12" i="34" l="1"/>
  <c r="X11" i="34"/>
  <c r="Z11" i="33"/>
  <c r="X12" i="33" s="1"/>
  <c r="Y11" i="33"/>
  <c r="X12" i="32"/>
  <c r="X11" i="32"/>
  <c r="X12" i="31"/>
  <c r="X11" i="31"/>
  <c r="X11" i="30"/>
  <c r="X12" i="30"/>
  <c r="Y11" i="29"/>
  <c r="Z11" i="29"/>
  <c r="X12" i="29" s="1"/>
  <c r="AC13" i="25"/>
  <c r="Z12" i="28"/>
  <c r="Y12" i="28"/>
  <c r="Z44" i="24"/>
  <c r="Y44" i="24"/>
  <c r="Y31" i="25"/>
  <c r="AC31" i="25" s="1"/>
  <c r="Z31" i="25"/>
  <c r="X13" i="23"/>
  <c r="Y13" i="23" s="1"/>
  <c r="AB51" i="23"/>
  <c r="AA51" i="23" s="1"/>
  <c r="AB54" i="23"/>
  <c r="AA54" i="23" s="1"/>
  <c r="X63" i="23"/>
  <c r="Z63" i="23" s="1"/>
  <c r="AB68" i="23"/>
  <c r="AA68" i="23" s="1"/>
  <c r="X19" i="24"/>
  <c r="Z19" i="24" s="1"/>
  <c r="X26" i="24"/>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AC31" i="23" s="1"/>
  <c r="Z31" i="23"/>
  <c r="Y62" i="23"/>
  <c r="Z62" i="23"/>
  <c r="Z61" i="24"/>
  <c r="Y61" i="24"/>
  <c r="AC61" i="24" s="1"/>
  <c r="Z26" i="24"/>
  <c r="Y26" i="24"/>
  <c r="Z43" i="24"/>
  <c r="Y43"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C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16" i="24"/>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K61" i="31"/>
  <c r="K38" i="24"/>
  <c r="K43" i="33"/>
  <c r="K14" i="32"/>
  <c r="K27" i="31"/>
  <c r="K11" i="29"/>
  <c r="K39" i="29"/>
  <c r="K39" i="33"/>
  <c r="K37" i="33"/>
  <c r="K61" i="34"/>
  <c r="K24" i="29"/>
  <c r="K27" i="30"/>
  <c r="K20" i="23"/>
  <c r="K56" i="27"/>
  <c r="K69" i="27"/>
  <c r="K67" i="25"/>
  <c r="K69" i="28"/>
  <c r="K21" i="34"/>
  <c r="K59" i="24"/>
  <c r="K39" i="34"/>
  <c r="K30" i="25"/>
  <c r="K43" i="26"/>
  <c r="K53" i="34"/>
  <c r="K44" i="34"/>
  <c r="K49" i="29"/>
  <c r="K29" i="27"/>
  <c r="K15" i="24"/>
  <c r="K67" i="32"/>
  <c r="K38" i="23"/>
  <c r="K56" i="26"/>
  <c r="K14" i="29"/>
  <c r="K61" i="26"/>
  <c r="K27" i="27"/>
  <c r="K26" i="23"/>
  <c r="K47" i="34"/>
  <c r="K44" i="23"/>
  <c r="K47" i="33"/>
  <c r="K59" i="25"/>
  <c r="K54" i="31"/>
  <c r="K38" i="26"/>
  <c r="K38" i="28"/>
  <c r="K14" i="26"/>
  <c r="K68" i="25"/>
  <c r="K37" i="29"/>
  <c r="K27" i="23"/>
  <c r="K45" i="30"/>
  <c r="K67" i="28"/>
  <c r="K36" i="23"/>
  <c r="K32" i="27"/>
  <c r="K43" i="24"/>
  <c r="K66" i="25"/>
  <c r="K63" i="23"/>
  <c r="K69" i="33"/>
  <c r="K56" i="30"/>
  <c r="K42" i="34"/>
  <c r="K36" i="32"/>
  <c r="K50" i="23"/>
  <c r="K68" i="30"/>
  <c r="K11" i="34"/>
  <c r="K31" i="24"/>
  <c r="K29" i="24"/>
  <c r="K61" i="28"/>
  <c r="K43" i="25"/>
  <c r="K69" i="24"/>
  <c r="K63" i="24"/>
  <c r="K45" i="24"/>
  <c r="K14" i="24"/>
  <c r="K25" i="32"/>
  <c r="K54" i="30"/>
  <c r="K55" i="29"/>
  <c r="K15" i="30"/>
  <c r="K43" i="29"/>
  <c r="K54" i="33"/>
  <c r="K67" i="23"/>
  <c r="K67" i="26"/>
  <c r="K19" i="33"/>
  <c r="K20" i="27"/>
  <c r="K17" i="32"/>
  <c r="K53" i="32"/>
  <c r="K35" i="26"/>
  <c r="K27" i="34"/>
  <c r="K63" i="30"/>
  <c r="K13" i="23"/>
  <c r="K29" i="34"/>
  <c r="K61" i="24"/>
  <c r="K54" i="28"/>
  <c r="K45" i="33"/>
  <c r="K62" i="25"/>
  <c r="K15" i="26"/>
  <c r="K47" i="25"/>
  <c r="K17" i="28"/>
  <c r="K21" i="24"/>
  <c r="K44" i="32"/>
  <c r="K56" i="31"/>
  <c r="K43" i="30"/>
  <c r="K55" i="34"/>
  <c r="K63" i="31"/>
  <c r="K20" i="29"/>
  <c r="K49" i="33"/>
  <c r="K30" i="29"/>
  <c r="K60" i="24"/>
  <c r="K48" i="25"/>
  <c r="K60" i="27"/>
  <c r="K43" i="31"/>
  <c r="K49" i="27"/>
  <c r="K65" i="29"/>
  <c r="K47" i="29"/>
  <c r="K56" i="29"/>
  <c r="K60" i="34"/>
  <c r="K66" i="30"/>
  <c r="K21" i="23"/>
  <c r="K48" i="33"/>
  <c r="K13" i="34"/>
  <c r="K63" i="28"/>
  <c r="K60" i="23"/>
  <c r="K29" i="25"/>
  <c r="K30" i="28"/>
  <c r="K45" i="23"/>
  <c r="K42" i="26"/>
  <c r="K15" i="25"/>
  <c r="K17" i="26"/>
  <c r="K33" i="28"/>
  <c r="K12" i="24"/>
  <c r="K20" i="31"/>
  <c r="K37" i="30"/>
  <c r="K33" i="34"/>
  <c r="K67" i="29"/>
  <c r="K23" i="33"/>
  <c r="K31" i="31"/>
  <c r="K50" i="31"/>
  <c r="K25" i="25"/>
  <c r="K42" i="23"/>
  <c r="K47" i="30"/>
  <c r="K60" i="31"/>
  <c r="K33" i="31"/>
  <c r="K63" i="26"/>
  <c r="K19" i="28"/>
  <c r="K24" i="23"/>
  <c r="K61" i="25"/>
  <c r="K57" i="25"/>
  <c r="K59" i="26"/>
  <c r="K43" i="23"/>
  <c r="K57" i="23"/>
  <c r="K54" i="29"/>
  <c r="K33" i="24"/>
  <c r="K25" i="26"/>
  <c r="K63" i="27"/>
  <c r="K23" i="26"/>
  <c r="K36" i="31"/>
  <c r="K41" i="29"/>
  <c r="K21" i="32"/>
  <c r="K44" i="27"/>
  <c r="K33" i="23"/>
  <c r="K13" i="25"/>
  <c r="K55" i="23"/>
  <c r="K24" i="27"/>
  <c r="K13" i="24"/>
  <c r="K54" i="27"/>
  <c r="K57" i="32"/>
  <c r="K49" i="24"/>
  <c r="K12" i="25"/>
  <c r="K32" i="25"/>
  <c r="K24" i="25"/>
  <c r="K42" i="28"/>
  <c r="K31" i="23"/>
  <c r="K29" i="28"/>
  <c r="K45" i="25"/>
  <c r="K11" i="25"/>
  <c r="K41" i="26"/>
  <c r="K39" i="32"/>
  <c r="K36" i="24"/>
  <c r="K25" i="31"/>
  <c r="K42" i="33"/>
  <c r="K67" i="27"/>
  <c r="K68" i="33"/>
  <c r="K25" i="34"/>
  <c r="K43" i="27"/>
  <c r="K68" i="31"/>
  <c r="K14" i="34"/>
  <c r="K11" i="31"/>
  <c r="K65" i="32"/>
  <c r="K54" i="24"/>
  <c r="K13" i="26"/>
  <c r="K11" i="28"/>
  <c r="K68" i="34"/>
  <c r="K60" i="33"/>
  <c r="K37" i="25"/>
  <c r="K66" i="29"/>
  <c r="K37" i="27"/>
  <c r="K21" i="31"/>
  <c r="K37" i="34"/>
  <c r="K23" i="27"/>
  <c r="K20" i="26"/>
  <c r="K30" i="33"/>
  <c r="K17" i="34"/>
  <c r="K47" i="27"/>
  <c r="K66" i="23"/>
  <c r="K43" i="32"/>
  <c r="K65" i="27"/>
  <c r="K32" i="26"/>
  <c r="K49" i="28"/>
  <c r="K35" i="25"/>
  <c r="K13" i="28"/>
  <c r="K49" i="26"/>
  <c r="K63" i="34"/>
  <c r="K19" i="25"/>
  <c r="K12" i="31"/>
  <c r="K50" i="26"/>
  <c r="K51" i="29"/>
  <c r="K53" i="29"/>
  <c r="K49" i="30"/>
  <c r="K62" i="29"/>
  <c r="K32" i="33"/>
  <c r="K57" i="27"/>
  <c r="K62" i="24"/>
  <c r="K36" i="30"/>
  <c r="K63" i="29"/>
  <c r="K49" i="31"/>
  <c r="K56" i="32"/>
  <c r="K30" i="32"/>
  <c r="K26" i="28"/>
  <c r="K48" i="31"/>
  <c r="K59" i="31"/>
  <c r="K50" i="28"/>
  <c r="K45" i="31"/>
  <c r="K65" i="34"/>
  <c r="K23" i="24"/>
  <c r="K20" i="30"/>
  <c r="K59" i="23"/>
  <c r="K44" i="28"/>
  <c r="K56" i="34"/>
  <c r="K39" i="25"/>
  <c r="K15" i="32"/>
  <c r="K66" i="31"/>
  <c r="K38" i="34"/>
  <c r="K65" i="24"/>
  <c r="K27" i="24"/>
  <c r="K45" i="28"/>
  <c r="K29" i="26"/>
  <c r="K35" i="33"/>
  <c r="K68" i="28"/>
  <c r="K31" i="30"/>
  <c r="K53" i="31"/>
  <c r="K15" i="27"/>
  <c r="K67" i="31"/>
  <c r="K56" i="33"/>
  <c r="K54" i="26"/>
  <c r="K25" i="24"/>
  <c r="K32" i="23"/>
  <c r="K14" i="30"/>
  <c r="K59" i="28"/>
  <c r="K20" i="28"/>
  <c r="K41" i="25"/>
  <c r="K26" i="29"/>
  <c r="K59" i="34"/>
  <c r="K44" i="31"/>
  <c r="K67" i="33"/>
  <c r="K21" i="27"/>
  <c r="K49" i="23"/>
  <c r="K19" i="31"/>
  <c r="K61" i="23"/>
  <c r="K17" i="33"/>
  <c r="K27" i="26"/>
  <c r="K25" i="33"/>
  <c r="K53" i="27"/>
  <c r="K18" i="26"/>
  <c r="K47" i="24"/>
  <c r="K69" i="31"/>
  <c r="K61" i="30"/>
  <c r="K42" i="29"/>
  <c r="K55" i="26"/>
  <c r="K36" i="34"/>
  <c r="K39" i="31"/>
  <c r="K65" i="31"/>
  <c r="K59" i="29"/>
  <c r="K44" i="26"/>
  <c r="K61" i="33"/>
  <c r="K50" i="30"/>
  <c r="K17" i="24"/>
  <c r="K47" i="28"/>
  <c r="K55" i="28"/>
  <c r="K51" i="26"/>
  <c r="K14" i="31"/>
  <c r="K20" i="32"/>
  <c r="K36" i="28"/>
  <c r="K24" i="26"/>
  <c r="K39" i="28"/>
  <c r="K69" i="23"/>
  <c r="K27" i="28"/>
  <c r="K26" i="26"/>
  <c r="K25" i="30"/>
  <c r="K62" i="28"/>
  <c r="K25" i="27"/>
  <c r="K66" i="34"/>
  <c r="K18" i="31"/>
  <c r="K45" i="27"/>
  <c r="K44" i="30"/>
  <c r="K54" i="23"/>
  <c r="K55" i="33"/>
  <c r="K29" i="33"/>
  <c r="K26" i="33"/>
  <c r="K65" i="23"/>
  <c r="K24" i="31"/>
  <c r="K20" i="34"/>
  <c r="K67" i="34"/>
  <c r="K30" i="27"/>
  <c r="K41" i="24"/>
  <c r="K42" i="27"/>
  <c r="K30" i="24"/>
  <c r="K66" i="27"/>
  <c r="K17" i="23"/>
  <c r="K18" i="25"/>
  <c r="K23" i="32"/>
  <c r="K26" i="25"/>
  <c r="K57" i="31"/>
  <c r="K51" i="32"/>
  <c r="K48" i="27"/>
  <c r="K18" i="29"/>
  <c r="K56" i="28"/>
  <c r="K57" i="29"/>
  <c r="K12" i="33"/>
  <c r="K25" i="23"/>
  <c r="K55" i="32"/>
  <c r="K41" i="27"/>
  <c r="K37" i="28"/>
  <c r="K62" i="34"/>
  <c r="K39" i="30"/>
  <c r="K31" i="28"/>
  <c r="K14" i="33"/>
  <c r="K35" i="29"/>
  <c r="K51" i="25"/>
  <c r="K33" i="26"/>
  <c r="K49" i="34"/>
  <c r="K44" i="24"/>
  <c r="K37" i="32"/>
  <c r="K57" i="33"/>
  <c r="K21" i="26"/>
  <c r="K31" i="32"/>
  <c r="K61" i="29"/>
  <c r="K69" i="34"/>
  <c r="K48" i="34"/>
  <c r="K39" i="24"/>
  <c r="K25" i="29"/>
  <c r="K35" i="31"/>
  <c r="K59" i="27"/>
  <c r="K35" i="27"/>
  <c r="K69" i="25"/>
  <c r="K48" i="23"/>
  <c r="K62" i="32"/>
  <c r="K11" i="27"/>
  <c r="K29" i="23"/>
  <c r="K17" i="27"/>
  <c r="K41" i="31"/>
  <c r="K12" i="27"/>
  <c r="K19" i="27"/>
  <c r="K45" i="34"/>
  <c r="K26" i="24"/>
  <c r="K11" i="26"/>
  <c r="K49" i="25"/>
  <c r="K51" i="34"/>
  <c r="K24" i="33"/>
  <c r="K35" i="34"/>
  <c r="K20" i="33"/>
  <c r="K55" i="25"/>
  <c r="K29" i="32"/>
  <c r="K67" i="24"/>
  <c r="K14" i="28"/>
  <c r="K69" i="30"/>
  <c r="K33" i="32"/>
  <c r="K24" i="30"/>
  <c r="K19" i="24"/>
  <c r="K23" i="29"/>
  <c r="K12" i="34"/>
  <c r="K24" i="34"/>
  <c r="K50" i="34"/>
  <c r="K21" i="25"/>
  <c r="K50" i="24"/>
  <c r="K36" i="29"/>
  <c r="K11" i="23"/>
  <c r="K12" i="29"/>
  <c r="K13" i="33"/>
  <c r="K26" i="34"/>
  <c r="K15" i="23"/>
  <c r="K15" i="29"/>
  <c r="K68" i="27"/>
  <c r="K65" i="25"/>
  <c r="K33" i="25"/>
  <c r="K60" i="26"/>
  <c r="K53" i="23"/>
  <c r="K59" i="30"/>
  <c r="K26" i="31"/>
  <c r="K60" i="30"/>
  <c r="K48" i="32"/>
  <c r="K65" i="26"/>
  <c r="K63" i="32"/>
  <c r="K65" i="33"/>
  <c r="K60" i="28"/>
  <c r="K41" i="30"/>
  <c r="K13" i="32"/>
  <c r="K68" i="26"/>
  <c r="K51" i="31"/>
  <c r="K66" i="33"/>
  <c r="K57" i="34"/>
  <c r="K35" i="30"/>
  <c r="K51" i="28"/>
  <c r="K53" i="26"/>
  <c r="K24" i="24"/>
  <c r="K19" i="26"/>
  <c r="K23" i="34"/>
  <c r="K63" i="25"/>
  <c r="K32" i="24"/>
  <c r="K49" i="32"/>
  <c r="K32" i="32"/>
  <c r="K21" i="30"/>
  <c r="K38" i="33"/>
  <c r="K38" i="25"/>
  <c r="K56" i="24"/>
  <c r="K44" i="29"/>
  <c r="K13" i="27"/>
  <c r="K59" i="33"/>
  <c r="K38" i="27"/>
  <c r="K21" i="28"/>
  <c r="K55" i="30"/>
  <c r="K20" i="24"/>
  <c r="K50" i="33"/>
  <c r="K36" i="33"/>
  <c r="K32" i="28"/>
  <c r="K19" i="34"/>
  <c r="K38" i="32"/>
  <c r="K48" i="30"/>
  <c r="K23" i="28"/>
  <c r="K21" i="29"/>
  <c r="K68" i="32"/>
  <c r="K27" i="29"/>
  <c r="K54" i="34"/>
  <c r="K42" i="25"/>
  <c r="K11" i="24"/>
  <c r="K53" i="24"/>
  <c r="K17" i="29"/>
  <c r="K44" i="33"/>
  <c r="K65" i="28"/>
  <c r="K41" i="23"/>
  <c r="K57" i="28"/>
  <c r="K30" i="34"/>
  <c r="K31" i="34"/>
  <c r="K50" i="27"/>
  <c r="K66" i="24"/>
  <c r="K15" i="34"/>
  <c r="K15" i="31"/>
  <c r="K62" i="23"/>
  <c r="K41" i="34"/>
  <c r="K41" i="32"/>
  <c r="K11" i="32"/>
  <c r="K35" i="23"/>
  <c r="K31" i="33"/>
  <c r="K33" i="29"/>
  <c r="K13" i="30"/>
  <c r="K37" i="26"/>
  <c r="K35" i="28"/>
  <c r="K56" i="23"/>
  <c r="K50" i="32"/>
  <c r="K31" i="26"/>
  <c r="K32" i="30"/>
  <c r="K55" i="31"/>
  <c r="K60" i="32"/>
  <c r="K48" i="24"/>
  <c r="K50" i="29"/>
  <c r="K27" i="33"/>
  <c r="K11" i="30"/>
  <c r="K66" i="28"/>
  <c r="K51" i="33"/>
  <c r="K60" i="29"/>
  <c r="K45" i="32"/>
  <c r="K32" i="29"/>
  <c r="K55" i="27"/>
  <c r="K47" i="23"/>
  <c r="K30" i="30"/>
  <c r="K21" i="33"/>
  <c r="K51" i="24"/>
  <c r="K12" i="28"/>
  <c r="K14" i="23"/>
  <c r="K41" i="28"/>
  <c r="K37" i="23"/>
  <c r="K47" i="31"/>
  <c r="K48" i="28"/>
  <c r="K17" i="31"/>
  <c r="K66" i="32"/>
  <c r="K33" i="30"/>
  <c r="K14" i="27"/>
  <c r="K63" i="33"/>
  <c r="K23" i="30"/>
  <c r="K31" i="25"/>
  <c r="K68" i="24"/>
  <c r="K29" i="30"/>
  <c r="K15" i="33"/>
  <c r="K42" i="32"/>
  <c r="K23" i="31"/>
  <c r="K51" i="27"/>
  <c r="K45" i="29"/>
  <c r="K41" i="33"/>
  <c r="K48" i="26"/>
  <c r="K12" i="30"/>
  <c r="K68" i="29"/>
  <c r="K14" i="25"/>
  <c r="K30" i="23"/>
  <c r="K23" i="23"/>
  <c r="K29" i="29"/>
  <c r="K24" i="28"/>
  <c r="K60" i="25"/>
  <c r="K61" i="27"/>
  <c r="K69" i="32"/>
  <c r="K54" i="32"/>
  <c r="K67" i="30"/>
  <c r="K62" i="30"/>
  <c r="K43" i="28"/>
  <c r="K18" i="34"/>
  <c r="K56" i="25"/>
  <c r="K13" i="31"/>
  <c r="K54" i="25"/>
  <c r="K19" i="29"/>
  <c r="K47" i="32"/>
  <c r="K37" i="31"/>
  <c r="K12" i="26"/>
  <c r="K69" i="29"/>
  <c r="K30" i="26"/>
  <c r="K38" i="29"/>
  <c r="K51" i="23"/>
  <c r="K27" i="25"/>
  <c r="K65" i="30"/>
  <c r="K43" i="34"/>
  <c r="K48" i="29"/>
  <c r="K31" i="27"/>
  <c r="K18" i="32"/>
  <c r="K19" i="23"/>
  <c r="K33" i="27"/>
  <c r="K66" i="26"/>
  <c r="K59" i="32"/>
  <c r="K13" i="29"/>
  <c r="K18" i="33"/>
  <c r="K36" i="25"/>
  <c r="K38" i="30"/>
  <c r="K61" i="32"/>
  <c r="K19" i="30"/>
  <c r="K32" i="34"/>
  <c r="K53" i="33"/>
  <c r="K53" i="25"/>
  <c r="K69" i="26"/>
  <c r="K31" i="29"/>
  <c r="K39" i="23"/>
  <c r="K62" i="31"/>
  <c r="K15" i="28"/>
  <c r="K53" i="30"/>
  <c r="K42" i="30"/>
  <c r="K19" i="32"/>
  <c r="K26" i="32"/>
  <c r="K62" i="26"/>
  <c r="K53" i="28"/>
  <c r="K50" i="25"/>
  <c r="K42" i="24"/>
  <c r="K25" i="28"/>
  <c r="K18" i="27"/>
  <c r="K62" i="33"/>
  <c r="K44" i="25"/>
  <c r="K18" i="23"/>
  <c r="K38" i="31"/>
  <c r="K17" i="30"/>
  <c r="K37" i="24"/>
  <c r="K57" i="26"/>
  <c r="K24" i="32"/>
  <c r="K29" i="31"/>
  <c r="K45" i="26"/>
  <c r="K62" i="27"/>
  <c r="K39" i="27"/>
  <c r="K39" i="26"/>
  <c r="K30" i="31"/>
  <c r="K12" i="23"/>
  <c r="K35" i="24"/>
  <c r="K36" i="26"/>
  <c r="K68" i="23"/>
  <c r="K26" i="27"/>
  <c r="K12" i="32"/>
  <c r="K27" i="32"/>
  <c r="K36" i="27"/>
  <c r="K17" i="25"/>
  <c r="K18" i="28"/>
  <c r="K20" i="25"/>
  <c r="K11" i="33"/>
  <c r="K18" i="30"/>
  <c r="K33" i="33"/>
  <c r="K57" i="30"/>
  <c r="K57" i="24"/>
  <c r="K18" i="24"/>
  <c r="K32" i="31"/>
  <c r="K47" i="26"/>
  <c r="K26" i="30"/>
  <c r="K35" i="32"/>
  <c r="K42" i="31"/>
  <c r="K23" i="25"/>
  <c r="K51" i="30"/>
  <c r="K55" i="24"/>
  <c r="Z14" i="24" l="1"/>
  <c r="Z11" i="34"/>
  <c r="Y11" i="34"/>
  <c r="Z12" i="34"/>
  <c r="Y12" i="34"/>
  <c r="Z12" i="33"/>
  <c r="Y12" i="33"/>
  <c r="Z11" i="32"/>
  <c r="Y11" i="32"/>
  <c r="Z12" i="32"/>
  <c r="Y12" i="32"/>
  <c r="Z11" i="31"/>
  <c r="Y11" i="31"/>
  <c r="Z12" i="31"/>
  <c r="Y12" i="31"/>
  <c r="Z12" i="30"/>
  <c r="Y12" i="30"/>
  <c r="Z11" i="30"/>
  <c r="Y11" i="30"/>
  <c r="Z12" i="29"/>
  <c r="Y12" i="29"/>
  <c r="Z13" i="23"/>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49" i="22"/>
  <c r="K59" i="22"/>
  <c r="K56" i="22"/>
  <c r="K17" i="22"/>
  <c r="K42" i="22"/>
  <c r="K54" i="22"/>
  <c r="K55" i="22"/>
  <c r="K33" i="22"/>
  <c r="K31" i="22"/>
  <c r="K51" i="22"/>
  <c r="K43" i="22"/>
  <c r="K39" i="22"/>
  <c r="K21" i="22"/>
  <c r="K26" i="22"/>
  <c r="K47" i="22"/>
  <c r="K63" i="22"/>
  <c r="K61" i="22"/>
  <c r="K19" i="22"/>
  <c r="K62" i="22"/>
  <c r="K68" i="22"/>
  <c r="K66" i="22"/>
  <c r="K53" i="22"/>
  <c r="K67" i="22"/>
  <c r="K44" i="22"/>
  <c r="K60" i="22"/>
  <c r="K13" i="22"/>
  <c r="K27" i="22"/>
  <c r="K36" i="22"/>
  <c r="K25" i="22"/>
  <c r="K29" i="22"/>
  <c r="K48" i="22"/>
  <c r="K50" i="22"/>
  <c r="K15" i="22"/>
  <c r="K32" i="22"/>
  <c r="K18" i="22"/>
  <c r="K35" i="22"/>
  <c r="K20" i="22"/>
  <c r="K41" i="22"/>
  <c r="K23" i="22"/>
  <c r="K69" i="22"/>
  <c r="K30" i="22"/>
  <c r="K65" i="22"/>
  <c r="K12" i="22"/>
  <c r="K14" i="22"/>
  <c r="K57" i="22"/>
  <c r="K24" i="22"/>
  <c r="K11" i="22"/>
  <c r="K38" i="22"/>
  <c r="K45" i="22"/>
  <c r="K37"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X12" i="24" s="1"/>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Y12" i="24"/>
  <c r="Z12" i="24"/>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53" i="1"/>
  <c r="K38" i="1"/>
  <c r="K60" i="1"/>
  <c r="K44" i="1"/>
  <c r="K33" i="1"/>
  <c r="K49" i="1"/>
  <c r="K24" i="1"/>
  <c r="K23" i="1"/>
  <c r="K47" i="1"/>
  <c r="K25" i="1"/>
  <c r="K21" i="1"/>
  <c r="K48" i="1"/>
  <c r="K29" i="1"/>
  <c r="K69" i="1"/>
  <c r="K37" i="1"/>
  <c r="K51" i="1"/>
  <c r="K50" i="1"/>
  <c r="K30" i="1"/>
  <c r="K27" i="1"/>
  <c r="K18" i="1"/>
  <c r="K62" i="1"/>
  <c r="K20" i="1"/>
  <c r="K32" i="1"/>
  <c r="K61" i="1"/>
  <c r="K66" i="1"/>
  <c r="K35" i="1"/>
  <c r="K54" i="1"/>
  <c r="K55" i="1"/>
  <c r="K63" i="1"/>
  <c r="K59" i="1"/>
  <c r="K42" i="1"/>
  <c r="K68" i="1"/>
  <c r="K41" i="1"/>
  <c r="K36" i="1"/>
  <c r="K26" i="1"/>
  <c r="K65" i="1"/>
  <c r="K45" i="1"/>
  <c r="K43" i="1"/>
  <c r="K56" i="1"/>
  <c r="K31" i="1"/>
  <c r="K39" i="1"/>
  <c r="K19" i="1"/>
  <c r="K57" i="1"/>
  <c r="K67" i="1"/>
  <c r="K17" i="1"/>
  <c r="Z12" i="22" l="1"/>
  <c r="Y12" i="22"/>
  <c r="F221" i="13"/>
  <c r="F211" i="13"/>
  <c r="F212" i="13"/>
  <c r="F213" i="13"/>
  <c r="F214" i="13"/>
  <c r="F215" i="13"/>
  <c r="F216" i="13"/>
  <c r="F217" i="13"/>
  <c r="F218" i="13"/>
  <c r="F219" i="13"/>
  <c r="F220" i="13"/>
  <c r="F210" i="13"/>
  <c r="K15" i="1"/>
  <c r="K14" i="1"/>
  <c r="K13" i="1"/>
  <c r="K11" i="1"/>
  <c r="K12" i="1"/>
  <c r="B221" i="13" a="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<sst xmlns="http://schemas.openxmlformats.org/spreadsheetml/2006/main" count="1364" uniqueCount="395">
  <si>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</si>
  <si>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</si>
  <si>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</si>
  <si>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</si>
  <si>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</si>
  <si>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</si>
  <si>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</si>
  <si>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</si>
  <si>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</si>
  <si>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</si>
  <si>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</si>
  <si>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</si>
  <si>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</si>
  <si>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</si>
  <si>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</si>
  <si>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</si>
  <si>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</si>
  <si>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</si>
  <si>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</si>
  <si>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</si>
  <si>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</si>
  <si>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</si>
  <si>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</si>
  <si>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</si>
  <si>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</si>
  <si>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</si>
  <si>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</si>
  <si>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</si>
  <si>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</si>
  <si>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</si>
  <si>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</si>
  <si>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</si>
  <si>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</si>
  <si>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</si>
  <si>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</si>
  <si>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</si>
  <si>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</si>
  <si>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</si>
  <si>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</si>
  <si>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</si>
  <si>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</si>
  <si>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</si>
  <si>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</si>
  <si>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</si>
  <si>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</si>
  <si>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</si>
  <si>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</si>
  <si>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</si>
  <si>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</si>
  <si>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</si>
  <si>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</si>
  <si>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</si>
  <si>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</si>
  <si>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</si>
  <si>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</si>
  <si>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</si>
  <si>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</si>
  <si>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</si>
  <si>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</si>
  <si>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</si>
  <si>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</si>
  <si>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</si>
  <si>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</si>
  <si>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</si>
  <si>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</si>
  <si>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</si>
  <si>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</si>
  <si>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</si>
  <si>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</si>
  <si>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</si>
  <si>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</si>
  <si>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</si>
  <si>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</si>
  <si>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</si>
  <si>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</si>
  <si>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</si>
  <si>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</si>
  <si>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</si>
  <si>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</si>
  <si>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</si>
  <si>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</si>
  <si>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</si>
  <si>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</si>
  <si>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</si>
  <si>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</si>
  <si>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</si>
  <si>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</si>
  <si>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</si>
  <si>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</si>
  <si>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</si>
  <si>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</si>
  <si>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</si>
  <si>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</si>
  <si>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</si>
  <si>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</si>
  <si>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</si>
  <si>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</si>
  <si>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</si>
  <si>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</si>
  <si>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</si>
  <si>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</si>
  <si>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</si>
  <si>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</si>
  <si>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</si>
  <si>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</si>
  <si>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</si>
  <si>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</si>
  <si>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</si>
  <si>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</si>
  <si>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</si>
  <si>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</si>
  <si>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</si>
  <si>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</si>
  <si>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</si>
  <si>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</si>
  <si>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</si>
  <si>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</si>
  <si>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</si>
  <si>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</si>
  <si>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</si>
  <si>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</si>
  <si>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</si>
  <si>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</si>
  <si>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</si>
  <si>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</si>
  <si>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</si>
  <si>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</si>
  <si>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</si>
  <si>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</si>
  <si>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</si>
  <si>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</si>
  <si>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</si>
  <si>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</si>
  <si>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</si>
  <si>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</si>
  <si>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</si>
  <si>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</si>
  <si>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</si>
  <si>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</si>
  <si>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</si>
  <si>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</si>
  <si>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</si>
  <si>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</si>
  <si>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</si>
  <si>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</si>
  <si>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</si>
  <si>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</si>
  <si>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</si>
  <si>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</si>
  <si>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</si>
  <si>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</si>
  <si>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</si>
  <si>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</si>
  <si>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</si>
  <si>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</si>
  <si>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</si>
  <si>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</si>
  <si>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</si>
  <si>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</si>
  <si>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</si>
  <si>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</si>
  <si>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</si>
  <si>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</si>
  <si>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</si>
  <si>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</si>
  <si>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</si>
  <si>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</si>
  <si>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</si>
  <si>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</si>
  <si>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</si>
  <si>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</si>
  <si>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</si>
  <si>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</si>
  <si>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</si>
  <si>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</si>
  <si>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</si>
  <si>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</si>
  <si>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</si>
  <si>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</si>
  <si>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</si>
  <si>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</si>
  <si>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</si>
  <si>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</si>
  <si>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</si>
  <si>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</si>
  <si>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</si>
  <si>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</si>
  <si>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</si>
  <si>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</si>
  <si>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</si>
  <si>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</si>
  <si>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</si>
  <si>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</si>
  <si>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</si>
  <si>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</si>
  <si>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</si>
  <si>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</si>
  <si>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</si>
  <si>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</si>
  <si>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</si>
  <si>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</si>
  <si>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</si>
  <si>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</si>
  <si>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</si>
  <si>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</si>
  <si>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</si>
  <si>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</si>
  <si>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</si>
  <si>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</si>
  <si>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</si>
  <si>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</si>
  <si>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</si>
  <si>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</si>
  <si>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</si>
  <si>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</si>
  <si>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</si>
  <si>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</si>
  <si>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</si>
  <si>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</si>
  <si>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</si>
  <si>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</si>
  <si>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</si>
  <si>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</si>
  <si>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</si>
  <si>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</si>
  <si>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</si>
  <si>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</si>
  <si>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</si>
  <si>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</si>
  <si>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</si>
  <si>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</si>
  <si>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</si>
  <si>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</si>
  <si>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</si>
  <si>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</si>
  <si>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</si>
  <si>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</si>
  <si>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</si>
  <si>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</si>
  <si>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</si>
  <si>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</si>
  <si>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</si>
  <si>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</si>
  <si>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</si>
  <si>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</si>
  <si>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</si>
  <si>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</si>
  <si>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</si>
  <si>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</si>
  <si>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</si>
  <si>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</si>
  <si>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</si>
  <si>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</si>
  <si>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</si>
  <si>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</si>
  <si>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</si>
  <si>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</si>
  <si>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Los supervisores de los contratos gestionan la planeación oportuna de las necesidades plasmadas en el PAA</t>
  </si>
  <si>
    <t>Elaborar con tiempo los estudios previos y documentos soportes para el proceso de contratación</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</si>
  <si>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</si>
  <si>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</si>
  <si>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</si>
  <si>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</si>
  <si>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</si>
  <si>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</si>
  <si>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</si>
  <si>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</si>
  <si>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</si>
  <si>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</si>
  <si>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</si>
  <si>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</si>
  <si>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</si>
  <si>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</si>
  <si>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</si>
  <si>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</si>
  <si>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</si>
  <si>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</si>
  <si>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</si>
  <si>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La revisión se realiza cada vez que se requiera</t>
  </si>
  <si>
    <t>Coordinador académico</t>
  </si>
  <si>
    <t>El cargue del SNIES es una herramienta de seguimiento y control de los programas académicos ofertados</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</si>
  <si>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</si>
  <si>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</si>
  <si>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</si>
  <si>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</si>
  <si>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</si>
  <si>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</si>
  <si>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</si>
  <si>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</si>
  <si>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</si>
  <si>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</si>
  <si>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</si>
  <si>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</si>
  <si>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</si>
  <si>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</si>
  <si>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</si>
  <si>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</si>
  <si>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 xml:space="preserve">Realizar una reunión con el equipo de trabajo para formalizar la asignación  de los roles y responsabilidades </t>
  </si>
  <si>
    <t xml:space="preserve">Líder del área de comunicaciones </t>
  </si>
  <si>
    <t>Los profesionales de la oficina de planeación junto con los líderes de procesos y sus apoyos, documentan la información generada en los ejercicios de planeación institucional y participación ciudadana</t>
  </si>
  <si>
    <t>Posibildad de afectación reputacional porque no se implementan las TRD debido a la falta de apropiación de los productores documentales en las oficinas</t>
  </si>
  <si>
    <t xml:space="preserve"> Falta de apropiación de los productores documentales en las oficinas
</t>
  </si>
  <si>
    <t xml:space="preserve">No se implementan las TRD </t>
  </si>
  <si>
    <t xml:space="preserve">La jefe del área  gestiona el programa de capacitación en gestión documental </t>
  </si>
  <si>
    <t xml:space="preserve">El área de gestión documental incentiva las transferencias documentales mediante campaña de apropiación </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</si>
  <si>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</si>
  <si>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</si>
  <si>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</si>
  <si>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</si>
  <si>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</si>
  <si>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</si>
  <si>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</si>
  <si>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 xml:space="preserve">Posibildad  de pérdida reputacional por insatisfacción de los grupos de valor o sanciones de entes de control debido al incumplimiento de los términos de ley para la atención de requerimientos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</si>
  <si>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</si>
  <si>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</si>
  <si>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</si>
  <si>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</si>
  <si>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</si>
  <si>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Se realiza la verifcación de los requisitos para ocupar un cargo medisnte la lista de chequeo</t>
  </si>
  <si>
    <t xml:space="preserve">En la actualidad hay 3 cargos que se provisionaron en carrera  y hay 2 en tiempo de prórroga  y 2 en vacancia </t>
  </si>
  <si>
    <t>Psra ocupar el cargo de funcionarios se diligencia un formato de declaración de conflicto de interés</t>
  </si>
  <si>
    <t>Se revisa los requisitos del cargo con el manual de funciones</t>
  </si>
  <si>
    <t xml:space="preserve">Profesional Universitario de Bienestar </t>
  </si>
  <si>
    <t>Las actividades del plan de trabajo se cumplen según lo programado</t>
  </si>
  <si>
    <t xml:space="preserve">La alta dirección definie las directrices para la respuesta a los informes </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</si>
  <si>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</si>
  <si>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</si>
  <si>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</si>
  <si>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</si>
  <si>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</si>
  <si>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</si>
  <si>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</si>
  <si>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</si>
  <si>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</si>
  <si>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</si>
  <si>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</si>
  <si>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</si>
  <si>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</si>
  <si>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</si>
  <si>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</si>
  <si>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</si>
  <si>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</si>
  <si>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</si>
  <si>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</si>
  <si>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</si>
  <si>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</si>
  <si>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</si>
  <si>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</si>
  <si>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</si>
  <si>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</si>
  <si>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</si>
  <si>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</si>
  <si>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</si>
  <si>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</si>
  <si>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</si>
  <si>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</si>
  <si>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</si>
  <si>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</si>
  <si>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</si>
  <si>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</si>
  <si>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</si>
  <si>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</si>
  <si>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</si>
  <si>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</si>
  <si>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</si>
  <si>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</si>
  <si>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</si>
  <si>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Las actividades a ejecutar se encuentran dentro del plan de acción de esta vigencia y se está en proceso de ejecución de los recursos</t>
  </si>
  <si>
    <t xml:space="preserve">Se realizó una capacitación sobre formulación de proyectos donde se inició la formulación de 4 proyectos </t>
  </si>
  <si>
    <t>se contrato prestación de sevicios para el desarrollo de un curso en formulación de proyectos de investigación e inversión dirigido a profesores invesitgadores cuyo producto eran 3 iniciativas de proyectos.
Se contrató el diseño del plan estratégico de sostenibilidad del laboratorio de innovación para dar respuesta a las necesidades en materia de ciencia, tecnología e innovación de la institución y el departamento</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</si>
  <si>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</si>
  <si>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</si>
  <si>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Posibildad de afectación reputacional institucional porque el personal que trabaja en el área no cuenta con la idoneidad para la ejecución de las actividades programadas</t>
  </si>
  <si>
    <t>La Alta Dirección determina la idoneidad del personal requerido para apoyar el área de bienestar en la ejecución de las actividades planteadas en el plan operativo</t>
  </si>
  <si>
    <t>Contratar  personal idóneo para apoyar el área de bienestar</t>
  </si>
  <si>
    <t>Los profesionales vinculados al área de bienestar implementan el cronograma de trabajo establecido para tal fin en cada vigencia</t>
  </si>
  <si>
    <t xml:space="preserve">El cronograma de trabajo se elabora en cada vigencia con el área de planeación </t>
  </si>
  <si>
    <t xml:space="preserve">Idoneidad para la ejecución de actividades programadas
</t>
  </si>
  <si>
    <t>Se cuenta con un formato de  reporte  de  a CCIRT  de incidentes en caso de que se presenten con las acciones a implementar</t>
  </si>
  <si>
    <t>No se tenian programadas las jornadas de capacitación para este periodo</t>
  </si>
  <si>
    <t>Realizar jornadas de capacitación en manejo de las TRD</t>
  </si>
  <si>
    <t>Realizar una jornada de apropiación de las transferencias documentales  dentro de las actividades de MIPG</t>
  </si>
  <si>
    <t>Se  elaboró la propuesta de jornadas de apropiación  para  de las transferencias documentales</t>
  </si>
  <si>
    <t xml:space="preserve">Los supervisores de contratos envían a tiempo sus necesidades a contratar  y las modificaciones al PAA se han realizado de acuerdo a las necesidades de las áreas y en la medida en la que llegan los recursos </t>
  </si>
  <si>
    <t>El monitoreo al PAA es realizado por el área de almacén y el seguimiento al mismo es ejecutado por el área de planeación de forma trimestral  para  verificar el cumplimiento, contenido en el mismo y tomar decisiones inmediatas</t>
  </si>
  <si>
    <t>El almacenista realiza el monitoreo al PAA y planeación el seguimiento respectivo</t>
  </si>
  <si>
    <t>El almacenista chequea constamente el PAA y el área de planeación realiza el seguimiento trimestral</t>
  </si>
  <si>
    <t xml:space="preserve">El jefe de control interno envio con antelación las necesidades de información a las áreas responsables para la consolidación de los informes de ley  de forma que se remitan dentro del tiempo estipulado para su presentación ante los organismos de control </t>
  </si>
  <si>
    <t>La alta dirección determina las directrices necesarias para la presentación de los informes de Ley</t>
  </si>
  <si>
    <t>Fomentar la participación de los grupos de valor en los ejerciciso de planeación institucional</t>
  </si>
  <si>
    <t>Convocar a los grupos de valor en los ejercicios de planeación institucional</t>
  </si>
  <si>
    <t>Se tienen previstas actividades varias para involucrar a los grupos de valor en los ejercicios de participación ciudadana</t>
  </si>
  <si>
    <t xml:space="preserve">Se  tienen claramente definidos los roles y responsabilidades para facebook e instagram. Las otras redes estan en proceso de creación o habilitación </t>
  </si>
  <si>
    <t>Se realiza diariamente el mnonitoreo y se generan las alertas</t>
  </si>
  <si>
    <t>Monitorear continuamente y crear alertas tempranas a los líderes de áreas para la respuesta dentro de los términos de 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</si>
</sst>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2" xfId="0" applyFont="1" applyFill="1" applyBorder="1" applyAlignment="1">
      <alignment horizontal="center" vertical="center" textRotation="90"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4" xfId="0" applyFont="1" applyBorder="1" applyAlignment="1">
      <alignment horizontal="center" vertical="center" wrapText="1"/>
    </xf>
    <xf numFmtId="0" fontId="44" fillId="0" borderId="0" xfId="0" applyFont="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4" fillId="0" borderId="13" xfId="0" applyFont="1" applyBorder="1" applyAlignment="1">
      <alignment horizontal="center" vertical="center"/>
    </xf>
    <xf numFmtId="0" fontId="44" fillId="0" borderId="15" xfId="0" applyFont="1" applyBorder="1" applyAlignment="1">
      <alignment horizontal="center" vertical="center"/>
    </xf>
    <xf numFmtId="0" fontId="44" fillId="0" borderId="17" xfId="0" applyFont="1" applyBorder="1" applyAlignment="1">
      <alignment horizontal="center" vertical="center"/>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44" fillId="0" borderId="19" xfId="0" applyFont="1" applyBorder="1" applyAlignment="1">
      <alignment horizontal="center" vertical="center" wrapText="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cellStyle name="Normal 2" xfId="4"/>
    <cellStyle name="Normal 2 2" xfId="3"/>
    <cellStyle name="Porcentaje" xfId="1" builtinId="5"/>
  </cellStyles>
  <dxfs count="1474">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5043.682391898146" createdVersion="6" refreshedVersion="8"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55" t="s">
        <v>166</v>
      </c>
      <c r="C2" s="156"/>
      <c r="D2" s="156"/>
      <c r="E2" s="156"/>
      <c r="F2" s="156"/>
      <c r="G2" s="156"/>
      <c r="H2" s="157"/>
    </row>
    <row r="3" spans="2:8" x14ac:dyDescent="0.25">
      <c r="B3" s="84"/>
      <c r="C3" s="85"/>
      <c r="D3" s="85"/>
      <c r="E3" s="85"/>
      <c r="F3" s="85"/>
      <c r="G3" s="85"/>
      <c r="H3" s="86"/>
    </row>
    <row r="4" spans="2:8" ht="63" customHeight="1" x14ac:dyDescent="0.25">
      <c r="B4" s="158" t="s">
        <v>209</v>
      </c>
      <c r="C4" s="159"/>
      <c r="D4" s="159"/>
      <c r="E4" s="159"/>
      <c r="F4" s="159"/>
      <c r="G4" s="159"/>
      <c r="H4" s="160"/>
    </row>
    <row r="5" spans="2:8" ht="63" customHeight="1" x14ac:dyDescent="0.25">
      <c r="B5" s="161"/>
      <c r="C5" s="162"/>
      <c r="D5" s="162"/>
      <c r="E5" s="162"/>
      <c r="F5" s="162"/>
      <c r="G5" s="162"/>
      <c r="H5" s="163"/>
    </row>
    <row r="6" spans="2:8" ht="16.5" x14ac:dyDescent="0.25">
      <c r="B6" s="164" t="s">
        <v>164</v>
      </c>
      <c r="C6" s="165"/>
      <c r="D6" s="165"/>
      <c r="E6" s="165"/>
      <c r="F6" s="165"/>
      <c r="G6" s="165"/>
      <c r="H6" s="166"/>
    </row>
    <row r="7" spans="2:8" ht="95.25" customHeight="1" x14ac:dyDescent="0.25">
      <c r="B7" s="174" t="s">
        <v>169</v>
      </c>
      <c r="C7" s="175"/>
      <c r="D7" s="175"/>
      <c r="E7" s="175"/>
      <c r="F7" s="175"/>
      <c r="G7" s="175"/>
      <c r="H7" s="176"/>
    </row>
    <row r="8" spans="2:8" ht="16.5" x14ac:dyDescent="0.25">
      <c r="B8" s="120"/>
      <c r="C8" s="121"/>
      <c r="D8" s="121"/>
      <c r="E8" s="121"/>
      <c r="F8" s="121"/>
      <c r="G8" s="121"/>
      <c r="H8" s="122"/>
    </row>
    <row r="9" spans="2:8" ht="16.5" customHeight="1" x14ac:dyDescent="0.25">
      <c r="B9" s="167" t="s">
        <v>202</v>
      </c>
      <c r="C9" s="168"/>
      <c r="D9" s="168"/>
      <c r="E9" s="168"/>
      <c r="F9" s="168"/>
      <c r="G9" s="168"/>
      <c r="H9" s="169"/>
    </row>
    <row r="10" spans="2:8" ht="44.25" customHeight="1" x14ac:dyDescent="0.25">
      <c r="B10" s="167"/>
      <c r="C10" s="168"/>
      <c r="D10" s="168"/>
      <c r="E10" s="168"/>
      <c r="F10" s="168"/>
      <c r="G10" s="168"/>
      <c r="H10" s="169"/>
    </row>
    <row r="11" spans="2:8" ht="15.75" thickBot="1" x14ac:dyDescent="0.3">
      <c r="B11" s="109"/>
      <c r="C11" s="112"/>
      <c r="D11" s="117"/>
      <c r="E11" s="118"/>
      <c r="F11" s="118"/>
      <c r="G11" s="119"/>
      <c r="H11" s="113"/>
    </row>
    <row r="12" spans="2:8" ht="15.75" thickTop="1" x14ac:dyDescent="0.25">
      <c r="B12" s="109"/>
      <c r="C12" s="170" t="s">
        <v>165</v>
      </c>
      <c r="D12" s="171"/>
      <c r="E12" s="172" t="s">
        <v>203</v>
      </c>
      <c r="F12" s="173"/>
      <c r="G12" s="112"/>
      <c r="H12" s="113"/>
    </row>
    <row r="13" spans="2:8" ht="35.25" customHeight="1" x14ac:dyDescent="0.25">
      <c r="B13" s="109"/>
      <c r="C13" s="142" t="s">
        <v>196</v>
      </c>
      <c r="D13" s="143"/>
      <c r="E13" s="144" t="s">
        <v>201</v>
      </c>
      <c r="F13" s="145"/>
      <c r="G13" s="112"/>
      <c r="H13" s="113"/>
    </row>
    <row r="14" spans="2:8" ht="17.25" customHeight="1" x14ac:dyDescent="0.25">
      <c r="B14" s="109"/>
      <c r="C14" s="142" t="s">
        <v>197</v>
      </c>
      <c r="D14" s="143"/>
      <c r="E14" s="144" t="s">
        <v>199</v>
      </c>
      <c r="F14" s="145"/>
      <c r="G14" s="112"/>
      <c r="H14" s="113"/>
    </row>
    <row r="15" spans="2:8" ht="19.5" customHeight="1" x14ac:dyDescent="0.25">
      <c r="B15" s="109"/>
      <c r="C15" s="142" t="s">
        <v>198</v>
      </c>
      <c r="D15" s="143"/>
      <c r="E15" s="144" t="s">
        <v>200</v>
      </c>
      <c r="F15" s="145"/>
      <c r="G15" s="112"/>
      <c r="H15" s="113"/>
    </row>
    <row r="16" spans="2:8" ht="69.75" customHeight="1" x14ac:dyDescent="0.25">
      <c r="B16" s="109"/>
      <c r="C16" s="142" t="s">
        <v>167</v>
      </c>
      <c r="D16" s="143"/>
      <c r="E16" s="144" t="s">
        <v>168</v>
      </c>
      <c r="F16" s="145"/>
      <c r="G16" s="112"/>
      <c r="H16" s="113"/>
    </row>
    <row r="17" spans="2:8" ht="34.5" customHeight="1" x14ac:dyDescent="0.25">
      <c r="B17" s="109"/>
      <c r="C17" s="146" t="s">
        <v>2</v>
      </c>
      <c r="D17" s="147"/>
      <c r="E17" s="138" t="s">
        <v>210</v>
      </c>
      <c r="F17" s="139"/>
      <c r="G17" s="112"/>
      <c r="H17" s="113"/>
    </row>
    <row r="18" spans="2:8" ht="27.75" customHeight="1" x14ac:dyDescent="0.25">
      <c r="B18" s="109"/>
      <c r="C18" s="146" t="s">
        <v>3</v>
      </c>
      <c r="D18" s="147"/>
      <c r="E18" s="138" t="s">
        <v>211</v>
      </c>
      <c r="F18" s="139"/>
      <c r="G18" s="112"/>
      <c r="H18" s="113"/>
    </row>
    <row r="19" spans="2:8" ht="28.5" customHeight="1" x14ac:dyDescent="0.25">
      <c r="B19" s="109"/>
      <c r="C19" s="146" t="s">
        <v>42</v>
      </c>
      <c r="D19" s="147"/>
      <c r="E19" s="138" t="s">
        <v>212</v>
      </c>
      <c r="F19" s="139"/>
      <c r="G19" s="112"/>
      <c r="H19" s="113"/>
    </row>
    <row r="20" spans="2:8" ht="72.75" customHeight="1" x14ac:dyDescent="0.25">
      <c r="B20" s="109"/>
      <c r="C20" s="146" t="s">
        <v>1</v>
      </c>
      <c r="D20" s="147"/>
      <c r="E20" s="138" t="s">
        <v>213</v>
      </c>
      <c r="F20" s="139"/>
      <c r="G20" s="112"/>
      <c r="H20" s="113"/>
    </row>
    <row r="21" spans="2:8" ht="64.5" customHeight="1" x14ac:dyDescent="0.25">
      <c r="B21" s="109"/>
      <c r="C21" s="146" t="s">
        <v>50</v>
      </c>
      <c r="D21" s="147"/>
      <c r="E21" s="138" t="s">
        <v>171</v>
      </c>
      <c r="F21" s="139"/>
      <c r="G21" s="112"/>
      <c r="H21" s="113"/>
    </row>
    <row r="22" spans="2:8" ht="71.25" customHeight="1" x14ac:dyDescent="0.25">
      <c r="B22" s="109"/>
      <c r="C22" s="146" t="s">
        <v>170</v>
      </c>
      <c r="D22" s="147"/>
      <c r="E22" s="138" t="s">
        <v>172</v>
      </c>
      <c r="F22" s="139"/>
      <c r="G22" s="112"/>
      <c r="H22" s="113"/>
    </row>
    <row r="23" spans="2:8" ht="55.5" customHeight="1" x14ac:dyDescent="0.25">
      <c r="B23" s="109"/>
      <c r="C23" s="140" t="s">
        <v>173</v>
      </c>
      <c r="D23" s="141"/>
      <c r="E23" s="138" t="s">
        <v>174</v>
      </c>
      <c r="F23" s="139"/>
      <c r="G23" s="112"/>
      <c r="H23" s="113"/>
    </row>
    <row r="24" spans="2:8" ht="42" customHeight="1" x14ac:dyDescent="0.25">
      <c r="B24" s="109"/>
      <c r="C24" s="140" t="s">
        <v>48</v>
      </c>
      <c r="D24" s="141"/>
      <c r="E24" s="138" t="s">
        <v>175</v>
      </c>
      <c r="F24" s="139"/>
      <c r="G24" s="112"/>
      <c r="H24" s="113"/>
    </row>
    <row r="25" spans="2:8" ht="59.25" customHeight="1" x14ac:dyDescent="0.25">
      <c r="B25" s="109"/>
      <c r="C25" s="140" t="s">
        <v>163</v>
      </c>
      <c r="D25" s="141"/>
      <c r="E25" s="138" t="s">
        <v>176</v>
      </c>
      <c r="F25" s="139"/>
      <c r="G25" s="112"/>
      <c r="H25" s="113"/>
    </row>
    <row r="26" spans="2:8" ht="23.25" customHeight="1" x14ac:dyDescent="0.25">
      <c r="B26" s="109"/>
      <c r="C26" s="140" t="s">
        <v>12</v>
      </c>
      <c r="D26" s="141"/>
      <c r="E26" s="138" t="s">
        <v>177</v>
      </c>
      <c r="F26" s="139"/>
      <c r="G26" s="112"/>
      <c r="H26" s="113"/>
    </row>
    <row r="27" spans="2:8" ht="30.75" customHeight="1" x14ac:dyDescent="0.25">
      <c r="B27" s="109"/>
      <c r="C27" s="140" t="s">
        <v>181</v>
      </c>
      <c r="D27" s="141"/>
      <c r="E27" s="138" t="s">
        <v>178</v>
      </c>
      <c r="F27" s="139"/>
      <c r="G27" s="112"/>
      <c r="H27" s="113"/>
    </row>
    <row r="28" spans="2:8" ht="35.25" customHeight="1" x14ac:dyDescent="0.25">
      <c r="B28" s="109"/>
      <c r="C28" s="140" t="s">
        <v>182</v>
      </c>
      <c r="D28" s="141"/>
      <c r="E28" s="138" t="s">
        <v>179</v>
      </c>
      <c r="F28" s="139"/>
      <c r="G28" s="112"/>
      <c r="H28" s="113"/>
    </row>
    <row r="29" spans="2:8" ht="33" customHeight="1" x14ac:dyDescent="0.25">
      <c r="B29" s="109"/>
      <c r="C29" s="140" t="s">
        <v>182</v>
      </c>
      <c r="D29" s="141"/>
      <c r="E29" s="138" t="s">
        <v>179</v>
      </c>
      <c r="F29" s="139"/>
      <c r="G29" s="112"/>
      <c r="H29" s="113"/>
    </row>
    <row r="30" spans="2:8" ht="30" customHeight="1" x14ac:dyDescent="0.25">
      <c r="B30" s="109"/>
      <c r="C30" s="140" t="s">
        <v>183</v>
      </c>
      <c r="D30" s="141"/>
      <c r="E30" s="138" t="s">
        <v>180</v>
      </c>
      <c r="F30" s="139"/>
      <c r="G30" s="112"/>
      <c r="H30" s="113"/>
    </row>
    <row r="31" spans="2:8" ht="35.25" customHeight="1" x14ac:dyDescent="0.25">
      <c r="B31" s="109"/>
      <c r="C31" s="140" t="s">
        <v>184</v>
      </c>
      <c r="D31" s="141"/>
      <c r="E31" s="138" t="s">
        <v>185</v>
      </c>
      <c r="F31" s="139"/>
      <c r="G31" s="112"/>
      <c r="H31" s="113"/>
    </row>
    <row r="32" spans="2:8" ht="31.5" customHeight="1" x14ac:dyDescent="0.25">
      <c r="B32" s="109"/>
      <c r="C32" s="140" t="s">
        <v>186</v>
      </c>
      <c r="D32" s="141"/>
      <c r="E32" s="138" t="s">
        <v>187</v>
      </c>
      <c r="F32" s="139"/>
      <c r="G32" s="112"/>
      <c r="H32" s="113"/>
    </row>
    <row r="33" spans="2:8" ht="35.25" customHeight="1" x14ac:dyDescent="0.25">
      <c r="B33" s="109"/>
      <c r="C33" s="140" t="s">
        <v>188</v>
      </c>
      <c r="D33" s="141"/>
      <c r="E33" s="138" t="s">
        <v>189</v>
      </c>
      <c r="F33" s="139"/>
      <c r="G33" s="112"/>
      <c r="H33" s="113"/>
    </row>
    <row r="34" spans="2:8" ht="59.25" customHeight="1" x14ac:dyDescent="0.25">
      <c r="B34" s="109"/>
      <c r="C34" s="140" t="s">
        <v>190</v>
      </c>
      <c r="D34" s="141"/>
      <c r="E34" s="138" t="s">
        <v>191</v>
      </c>
      <c r="F34" s="139"/>
      <c r="G34" s="112"/>
      <c r="H34" s="113"/>
    </row>
    <row r="35" spans="2:8" ht="29.25" customHeight="1" x14ac:dyDescent="0.25">
      <c r="B35" s="109"/>
      <c r="C35" s="140" t="s">
        <v>29</v>
      </c>
      <c r="D35" s="141"/>
      <c r="E35" s="138" t="s">
        <v>192</v>
      </c>
      <c r="F35" s="139"/>
      <c r="G35" s="112"/>
      <c r="H35" s="113"/>
    </row>
    <row r="36" spans="2:8" ht="82.5" customHeight="1" x14ac:dyDescent="0.25">
      <c r="B36" s="109"/>
      <c r="C36" s="140" t="s">
        <v>194</v>
      </c>
      <c r="D36" s="141"/>
      <c r="E36" s="138" t="s">
        <v>193</v>
      </c>
      <c r="F36" s="139"/>
      <c r="G36" s="112"/>
      <c r="H36" s="113"/>
    </row>
    <row r="37" spans="2:8" ht="46.5" customHeight="1" x14ac:dyDescent="0.25">
      <c r="B37" s="109"/>
      <c r="C37" s="140" t="s">
        <v>39</v>
      </c>
      <c r="D37" s="141"/>
      <c r="E37" s="138" t="s">
        <v>195</v>
      </c>
      <c r="F37" s="139"/>
      <c r="G37" s="112"/>
      <c r="H37" s="113"/>
    </row>
    <row r="38" spans="2:8" ht="6.75" customHeight="1" thickBot="1" x14ac:dyDescent="0.3">
      <c r="B38" s="109"/>
      <c r="C38" s="151"/>
      <c r="D38" s="152"/>
      <c r="E38" s="153"/>
      <c r="F38" s="154"/>
      <c r="G38" s="112"/>
      <c r="H38" s="113"/>
    </row>
    <row r="39" spans="2:8" ht="15.75" thickTop="1" x14ac:dyDescent="0.25">
      <c r="B39" s="109"/>
      <c r="C39" s="110"/>
      <c r="D39" s="110"/>
      <c r="E39" s="111"/>
      <c r="F39" s="111"/>
      <c r="G39" s="112"/>
      <c r="H39" s="113"/>
    </row>
    <row r="40" spans="2:8" ht="21" customHeight="1" x14ac:dyDescent="0.25">
      <c r="B40" s="148" t="s">
        <v>204</v>
      </c>
      <c r="C40" s="149"/>
      <c r="D40" s="149"/>
      <c r="E40" s="149"/>
      <c r="F40" s="149"/>
      <c r="G40" s="149"/>
      <c r="H40" s="150"/>
    </row>
    <row r="41" spans="2:8" ht="20.25" customHeight="1" x14ac:dyDescent="0.25">
      <c r="B41" s="148" t="s">
        <v>205</v>
      </c>
      <c r="C41" s="149"/>
      <c r="D41" s="149"/>
      <c r="E41" s="149"/>
      <c r="F41" s="149"/>
      <c r="G41" s="149"/>
      <c r="H41" s="150"/>
    </row>
    <row r="42" spans="2:8" ht="20.25" customHeight="1" x14ac:dyDescent="0.25">
      <c r="B42" s="148" t="s">
        <v>206</v>
      </c>
      <c r="C42" s="149"/>
      <c r="D42" s="149"/>
      <c r="E42" s="149"/>
      <c r="F42" s="149"/>
      <c r="G42" s="149"/>
      <c r="H42" s="150"/>
    </row>
    <row r="43" spans="2:8" ht="20.25" customHeight="1" x14ac:dyDescent="0.25">
      <c r="B43" s="148" t="s">
        <v>207</v>
      </c>
      <c r="C43" s="149"/>
      <c r="D43" s="149"/>
      <c r="E43" s="149"/>
      <c r="F43" s="149"/>
      <c r="G43" s="149"/>
      <c r="H43" s="150"/>
    </row>
    <row r="44" spans="2:8" x14ac:dyDescent="0.25">
      <c r="B44" s="148" t="s">
        <v>208</v>
      </c>
      <c r="C44" s="149"/>
      <c r="D44" s="149"/>
      <c r="E44" s="149"/>
      <c r="F44" s="149"/>
      <c r="G44" s="149"/>
      <c r="H44" s="150"/>
    </row>
    <row r="45" spans="2:8" ht="15.75" thickBot="1" x14ac:dyDescent="0.3">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N7" zoomScale="59" zoomScaleNormal="59" workbookViewId="0">
      <selection activeCell="AK10" sqref="AK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349</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351</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286</v>
      </c>
      <c r="D10" s="177" t="s">
        <v>287</v>
      </c>
      <c r="E10" s="201" t="s">
        <v>285</v>
      </c>
      <c r="F10" s="177" t="s">
        <v>123</v>
      </c>
      <c r="G10" s="180">
        <v>3</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288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289</v>
      </c>
      <c r="AF10" s="133" t="s">
        <v>255</v>
      </c>
      <c r="AG10" s="135">
        <v>45657</v>
      </c>
      <c r="AH10" s="135">
        <v>45539</v>
      </c>
      <c r="AI10" s="133" t="s">
        <v>378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290</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291</v>
      </c>
      <c r="AF11" s="133" t="s">
        <v>255</v>
      </c>
      <c r="AG11" s="135">
        <v>45657</v>
      </c>
      <c r="AH11" s="135">
        <v>45539</v>
      </c>
      <c r="AI11" s="133" t="s">
        <v>292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633" priority="105" operator="equal">
      <formula>"Muy Baja"</formula>
    </cfRule>
    <cfRule type="cellIs" dxfId="632" priority="101" operator="equal">
      <formula>"Muy Alta"</formula>
    </cfRule>
    <cfRule type="cellIs" dxfId="631" priority="104" operator="equal">
      <formula>"Baja"</formula>
    </cfRule>
    <cfRule type="cellIs" dxfId="630" priority="103" operator="equal">
      <formula>"Media"</formula>
    </cfRule>
    <cfRule type="cellIs" dxfId="629" priority="102" operator="equal">
      <formula>"Alta"</formula>
    </cfRule>
  </conditionalFormatting>
  <conditionalFormatting sqref="H22">
    <cfRule type="cellIs" dxfId="628" priority="84" operator="equal">
      <formula>"Alta"</formula>
    </cfRule>
    <cfRule type="cellIs" dxfId="627" priority="87" operator="equal">
      <formula>"Muy Baja"</formula>
    </cfRule>
    <cfRule type="cellIs" dxfId="626" priority="83" operator="equal">
      <formula>"Muy Alta"</formula>
    </cfRule>
    <cfRule type="cellIs" dxfId="625" priority="86" operator="equal">
      <formula>"Baja"</formula>
    </cfRule>
    <cfRule type="cellIs" dxfId="624" priority="85" operator="equal">
      <formula>"Media"</formula>
    </cfRule>
  </conditionalFormatting>
  <conditionalFormatting sqref="H28">
    <cfRule type="cellIs" dxfId="623" priority="78" operator="equal">
      <formula>"Muy Baja"</formula>
    </cfRule>
    <cfRule type="cellIs" dxfId="622" priority="76" operator="equal">
      <formula>"Media"</formula>
    </cfRule>
    <cfRule type="cellIs" dxfId="621" priority="74" operator="equal">
      <formula>"Muy Alta"</formula>
    </cfRule>
    <cfRule type="cellIs" dxfId="620" priority="75" operator="equal">
      <formula>"Alta"</formula>
    </cfRule>
    <cfRule type="cellIs" dxfId="619" priority="77" operator="equal">
      <formula>"Baja"</formula>
    </cfRule>
  </conditionalFormatting>
  <conditionalFormatting sqref="H34">
    <cfRule type="cellIs" dxfId="618" priority="66" operator="equal">
      <formula>"Alta"</formula>
    </cfRule>
    <cfRule type="cellIs" dxfId="617" priority="65" operator="equal">
      <formula>"Muy 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8" operator="equal">
      <formula>"Media"</formula>
    </cfRule>
    <cfRule type="cellIs" dxfId="611" priority="60" operator="equal">
      <formula>"Muy Baja"</formula>
    </cfRule>
    <cfRule type="cellIs" dxfId="610" priority="59" operator="equal">
      <formula>"Baja"</formula>
    </cfRule>
    <cfRule type="cellIs" dxfId="609" priority="57" operator="equal">
      <formula>"Alta"</formula>
    </cfRule>
  </conditionalFormatting>
  <conditionalFormatting sqref="H46">
    <cfRule type="cellIs" dxfId="608" priority="51" operator="equal">
      <formula>"Muy Baja"</formula>
    </cfRule>
    <cfRule type="cellIs" dxfId="607" priority="47" operator="equal">
      <formula>"Muy Alta"</formula>
    </cfRule>
    <cfRule type="cellIs" dxfId="606" priority="48" operator="equal">
      <formula>"Alta"</formula>
    </cfRule>
    <cfRule type="cellIs" dxfId="605" priority="49" operator="equal">
      <formula>"Media"</formula>
    </cfRule>
    <cfRule type="cellIs" dxfId="604" priority="50" operator="equal">
      <formula>"Baja"</formula>
    </cfRule>
  </conditionalFormatting>
  <conditionalFormatting sqref="H52">
    <cfRule type="cellIs" dxfId="603" priority="38" operator="equal">
      <formula>"Muy Alta"</formula>
    </cfRule>
    <cfRule type="cellIs" dxfId="602" priority="40" operator="equal">
      <formula>"Media"</formula>
    </cfRule>
    <cfRule type="cellIs" dxfId="601" priority="41" operator="equal">
      <formula>"Baja"</formula>
    </cfRule>
    <cfRule type="cellIs" dxfId="600" priority="42" operator="equal">
      <formula>"Muy Baja"</formula>
    </cfRule>
    <cfRule type="cellIs" dxfId="599" priority="39" operator="equal">
      <formula>"Alta"</formula>
    </cfRule>
  </conditionalFormatting>
  <conditionalFormatting sqref="H58">
    <cfRule type="cellIs" dxfId="598" priority="32" operator="equal">
      <formula>"Baja"</formula>
    </cfRule>
    <cfRule type="cellIs" dxfId="597" priority="29" operator="equal">
      <formula>"Muy Alta"</formula>
    </cfRule>
    <cfRule type="cellIs" dxfId="596" priority="30" operator="equal">
      <formula>"Alta"</formula>
    </cfRule>
    <cfRule type="cellIs" dxfId="595" priority="31" operator="equal">
      <formula>"Media"</formula>
    </cfRule>
    <cfRule type="cellIs" dxfId="594" priority="33" operator="equal">
      <formula>"Muy Baja"</formula>
    </cfRule>
  </conditionalFormatting>
  <conditionalFormatting sqref="H64">
    <cfRule type="cellIs" dxfId="593" priority="24" operator="equal">
      <formula>"Muy Baja"</formula>
    </cfRule>
    <cfRule type="cellIs" dxfId="592" priority="20" operator="equal">
      <formula>"Muy Alta"</formula>
    </cfRule>
    <cfRule type="cellIs" dxfId="591" priority="23" operator="equal">
      <formula>"Baja"</formula>
    </cfRule>
    <cfRule type="cellIs" dxfId="590" priority="22" operator="equal">
      <formula>"Media"</formula>
    </cfRule>
    <cfRule type="cellIs" dxfId="589" priority="21" operator="equal">
      <formula>"Alta"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100" operator="equal">
      <formula>"Leve"</formula>
    </cfRule>
    <cfRule type="cellIs" dxfId="586" priority="96" operator="equal">
      <formula>"Catastrófico"</formula>
    </cfRule>
    <cfRule type="cellIs" dxfId="585" priority="97" operator="equal">
      <formula>"Mayor"</formula>
    </cfRule>
    <cfRule type="cellIs" dxfId="584" priority="98" operator="equal">
      <formula>"Moderado"</formula>
    </cfRule>
    <cfRule type="cellIs" dxfId="583" priority="99" operator="equal">
      <formula>"Menor"</formula>
    </cfRule>
  </conditionalFormatting>
  <conditionalFormatting sqref="N10">
    <cfRule type="cellIs" dxfId="582" priority="95" operator="equal">
      <formula>"Bajo"</formula>
    </cfRule>
    <cfRule type="cellIs" dxfId="581" priority="92" operator="equal">
      <formula>"Extremo"</formula>
    </cfRule>
    <cfRule type="cellIs" dxfId="580" priority="93" operator="equal">
      <formula>"Alto"</formula>
    </cfRule>
    <cfRule type="cellIs" dxfId="579" priority="94" operator="equal">
      <formula>"Moderado"</formula>
    </cfRule>
  </conditionalFormatting>
  <conditionalFormatting sqref="N16">
    <cfRule type="cellIs" dxfId="578" priority="88" operator="equal">
      <formula>"Extremo"</formula>
    </cfRule>
    <cfRule type="cellIs" dxfId="577" priority="91" operator="equal">
      <formula>"Bajo"</formula>
    </cfRule>
    <cfRule type="cellIs" dxfId="576" priority="90" operator="equal">
      <formula>"Moderado"</formula>
    </cfRule>
    <cfRule type="cellIs" dxfId="575" priority="89" operator="equal">
      <formula>"Alto"</formula>
    </cfRule>
  </conditionalFormatting>
  <conditionalFormatting sqref="N22">
    <cfRule type="cellIs" dxfId="574" priority="82" operator="equal">
      <formula>"Bajo"</formula>
    </cfRule>
    <cfRule type="cellIs" dxfId="573" priority="79" operator="equal">
      <formula>"Extremo"</formula>
    </cfRule>
    <cfRule type="cellIs" dxfId="572" priority="80" operator="equal">
      <formula>"Alto"</formula>
    </cfRule>
    <cfRule type="cellIs" dxfId="571" priority="81" operator="equal">
      <formula>"Moderado"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2" operator="equal">
      <formula>"Alto"</formula>
    </cfRule>
    <cfRule type="cellIs" dxfId="565" priority="61" operator="equal">
      <formula>"Extremo"</formula>
    </cfRule>
    <cfRule type="cellIs" dxfId="564" priority="63" operator="equal">
      <formula>"Moderado"</formula>
    </cfRule>
    <cfRule type="cellIs" dxfId="563" priority="64" operator="equal">
      <formula>"Bajo"</formula>
    </cfRule>
  </conditionalFormatting>
  <conditionalFormatting sqref="N40">
    <cfRule type="cellIs" dxfId="562" priority="54" operator="equal">
      <formula>"Moderado"</formula>
    </cfRule>
    <cfRule type="cellIs" dxfId="561" priority="53" operator="equal">
      <formula>"Alto"</formula>
    </cfRule>
    <cfRule type="cellIs" dxfId="560" priority="55" operator="equal">
      <formula>"Bajo"</formula>
    </cfRule>
    <cfRule type="cellIs" dxfId="559" priority="52" operator="equal">
      <formula>"Extremo"</formula>
    </cfRule>
  </conditionalFormatting>
  <conditionalFormatting sqref="N46">
    <cfRule type="cellIs" dxfId="558" priority="46" operator="equal">
      <formula>"Bajo"</formula>
    </cfRule>
    <cfRule type="cellIs" dxfId="557" priority="45" operator="equal">
      <formula>"Moderado"</formula>
    </cfRule>
    <cfRule type="cellIs" dxfId="556" priority="44" operator="equal">
      <formula>"Alto"</formula>
    </cfRule>
    <cfRule type="cellIs" dxfId="555" priority="43" operator="equal">
      <formula>"Extremo"</formula>
    </cfRule>
  </conditionalFormatting>
  <conditionalFormatting sqref="N52">
    <cfRule type="cellIs" dxfId="554" priority="34" operator="equal">
      <formula>"Extremo"</formula>
    </cfRule>
    <cfRule type="cellIs" dxfId="553" priority="35" operator="equal">
      <formula>"Alto"</formula>
    </cfRule>
    <cfRule type="cellIs" dxfId="552" priority="37" operator="equal">
      <formula>"Bajo"</formula>
    </cfRule>
    <cfRule type="cellIs" dxfId="551" priority="36" operator="equal">
      <formula>"Moderado"</formula>
    </cfRule>
  </conditionalFormatting>
  <conditionalFormatting sqref="N58">
    <cfRule type="cellIs" dxfId="550" priority="25" operator="equal">
      <formula>"Extremo"</formula>
    </cfRule>
    <cfRule type="cellIs" dxfId="549" priority="26" operator="equal">
      <formula>"Alto"</formula>
    </cfRule>
    <cfRule type="cellIs" dxfId="548" priority="28" operator="equal">
      <formula>"Bajo"</formula>
    </cfRule>
    <cfRule type="cellIs" dxfId="547" priority="27" operator="equal">
      <formula>"Moderado"</formula>
    </cfRule>
  </conditionalFormatting>
  <conditionalFormatting sqref="N64">
    <cfRule type="cellIs" dxfId="546" priority="16" operator="equal">
      <formula>"Extremo"</formula>
    </cfRule>
    <cfRule type="cellIs" dxfId="545" priority="19" operator="equal">
      <formula>"Bajo"</formula>
    </cfRule>
    <cfRule type="cellIs" dxfId="544" priority="18" operator="equal">
      <formula>"Moderado"</formula>
    </cfRule>
    <cfRule type="cellIs" dxfId="543" priority="17" operator="equal">
      <formula>"Alto"</formula>
    </cfRule>
  </conditionalFormatting>
  <conditionalFormatting sqref="Y10:Y69">
    <cfRule type="cellIs" dxfId="542" priority="15" operator="equal">
      <formula>"Muy Baja"</formula>
    </cfRule>
    <cfRule type="cellIs" dxfId="541" priority="13" operator="equal">
      <formula>"Media"</formula>
    </cfRule>
    <cfRule type="cellIs" dxfId="540" priority="12" operator="equal">
      <formula>"Alta"</formula>
    </cfRule>
    <cfRule type="cellIs" dxfId="539" priority="11" operator="equal">
      <formula>"Muy Alta"</formula>
    </cfRule>
    <cfRule type="cellIs" dxfId="538" priority="14" operator="equal">
      <formula>"Baja"</formula>
    </cfRule>
  </conditionalFormatting>
  <conditionalFormatting sqref="AA10:AA69">
    <cfRule type="cellIs" dxfId="537" priority="10" operator="equal">
      <formula>"Leve"</formula>
    </cfRule>
    <cfRule type="cellIs" dxfId="536" priority="9" operator="equal">
      <formula>"Menor"</formula>
    </cfRule>
    <cfRule type="cellIs" dxfId="535" priority="7" operator="equal">
      <formula>"Mayor"</formula>
    </cfRule>
    <cfRule type="cellIs" dxfId="534" priority="6" operator="equal">
      <formula>"Catastrófico"</formula>
    </cfRule>
    <cfRule type="cellIs" dxfId="533" priority="8" operator="equal">
      <formula>"Moderado"</formula>
    </cfRule>
  </conditionalFormatting>
  <conditionalFormatting sqref="AC10:AC69">
    <cfRule type="cellIs" dxfId="532" priority="2" operator="equal">
      <formula>"Extremo"</formula>
    </cfRule>
    <cfRule type="cellIs" dxfId="531" priority="5" operator="equal">
      <formula>"Bajo"</formula>
    </cfRule>
    <cfRule type="cellIs" dxfId="530" priority="4" operator="equal">
      <formula>"Moderado"</formula>
    </cfRule>
    <cfRule type="cellIs" dxfId="52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N1" zoomScale="59" zoomScaleNormal="59" workbookViewId="0">
      <selection activeCell="AG10" sqref="AG10: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294</v>
      </c>
      <c r="D10" s="177" t="s">
        <v>295</v>
      </c>
      <c r="E10" s="201" t="s">
        <v>293</v>
      </c>
      <c r="F10" s="177" t="s">
        <v>123</v>
      </c>
      <c r="G10" s="180">
        <v>18</v>
      </c>
      <c r="H10" s="189" t="str">
        <f>IF(G10&lt;=0,"",IF(G10&lt;=2,"Muy Baja",IF(G10&lt;=24,"Baja",IF(G10&lt;=500,"Media",IF(G10&lt;=5000,"Alta","Muy Alta")))))</f>
        <v>Baja</v>
      </c>
      <c r="I10" s="192">
        <f>IF(H10="","",IF(H10="Muy Baja",0.2,IF(H10="Baja",0.4,IF(H10="Media",0.6,IF(H10="Alta",0.8,IF(H10="Muy Alta",1,))))))</f>
        <v>0.4</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297</v>
      </c>
      <c r="AF10" s="133" t="s">
        <v>298</v>
      </c>
      <c r="AG10" s="135">
        <v>45657</v>
      </c>
      <c r="AH10" s="135">
        <v>45540</v>
      </c>
      <c r="AI10" s="133" t="s">
        <v>392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528" priority="231" operator="equal">
      <formula>"Muy Baja"</formula>
    </cfRule>
    <cfRule type="cellIs" dxfId="527" priority="227" operator="equal">
      <formula>"Muy Alta"</formula>
    </cfRule>
    <cfRule type="cellIs" dxfId="526" priority="230" operator="equal">
      <formula>"Baja"</formula>
    </cfRule>
    <cfRule type="cellIs" dxfId="525" priority="229" operator="equal">
      <formula>"Media"</formula>
    </cfRule>
    <cfRule type="cellIs" dxfId="524" priority="228" operator="equal">
      <formula>"Alta"</formula>
    </cfRule>
  </conditionalFormatting>
  <conditionalFormatting sqref="H22">
    <cfRule type="cellIs" dxfId="523" priority="182" operator="equal">
      <formula>"Alta"</formula>
    </cfRule>
    <cfRule type="cellIs" dxfId="522" priority="185" operator="equal">
      <formula>"Muy Baja"</formula>
    </cfRule>
    <cfRule type="cellIs" dxfId="521" priority="181" operator="equal">
      <formula>"Muy Alta"</formula>
    </cfRule>
    <cfRule type="cellIs" dxfId="520" priority="184" operator="equal">
      <formula>"Baja"</formula>
    </cfRule>
    <cfRule type="cellIs" dxfId="519" priority="183" operator="equal">
      <formula>"Media"</formula>
    </cfRule>
  </conditionalFormatting>
  <conditionalFormatting sqref="H28">
    <cfRule type="cellIs" dxfId="518" priority="162" operator="equal">
      <formula>"Muy Baja"</formula>
    </cfRule>
    <cfRule type="cellIs" dxfId="517" priority="160" operator="equal">
      <formula>"Media"</formula>
    </cfRule>
    <cfRule type="cellIs" dxfId="516" priority="158" operator="equal">
      <formula>"Muy Alta"</formula>
    </cfRule>
    <cfRule type="cellIs" dxfId="515" priority="159" operator="equal">
      <formula>"Alta"</formula>
    </cfRule>
    <cfRule type="cellIs" dxfId="514" priority="161" operator="equal">
      <formula>"Baja"</formula>
    </cfRule>
  </conditionalFormatting>
  <conditionalFormatting sqref="H34">
    <cfRule type="cellIs" dxfId="513" priority="136" operator="equal">
      <formula>"Alta"</formula>
    </cfRule>
    <cfRule type="cellIs" dxfId="512" priority="135" operator="equal">
      <formula>"Muy 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4" operator="equal">
      <formula>"Media"</formula>
    </cfRule>
    <cfRule type="cellIs" dxfId="506" priority="116" operator="equal">
      <formula>"Muy Baja"</formula>
    </cfRule>
    <cfRule type="cellIs" dxfId="505" priority="115" operator="equal">
      <formula>"Baja"</formula>
    </cfRule>
    <cfRule type="cellIs" dxfId="504" priority="113" operator="equal">
      <formula>"Alta"</formula>
    </cfRule>
  </conditionalFormatting>
  <conditionalFormatting sqref="H46">
    <cfRule type="cellIs" dxfId="503" priority="93" operator="equal">
      <formula>"Muy Baja"</formula>
    </cfRule>
    <cfRule type="cellIs" dxfId="502" priority="89" operator="equal">
      <formula>"Muy Alta"</formula>
    </cfRule>
    <cfRule type="cellIs" dxfId="501" priority="90" operator="equal">
      <formula>"Alta"</formula>
    </cfRule>
    <cfRule type="cellIs" dxfId="500" priority="91" operator="equal">
      <formula>"Media"</formula>
    </cfRule>
    <cfRule type="cellIs" dxfId="499" priority="92" operator="equal">
      <formula>"Baja"</formula>
    </cfRule>
  </conditionalFormatting>
  <conditionalFormatting sqref="H52">
    <cfRule type="cellIs" dxfId="498" priority="66" operator="equal">
      <formula>"Muy Alta"</formula>
    </cfRule>
    <cfRule type="cellIs" dxfId="497" priority="68" operator="equal">
      <formula>"Media"</formula>
    </cfRule>
    <cfRule type="cellIs" dxfId="496" priority="69" operator="equal">
      <formula>"Baja"</formula>
    </cfRule>
    <cfRule type="cellIs" dxfId="495" priority="70" operator="equal">
      <formula>"Muy Baja"</formula>
    </cfRule>
    <cfRule type="cellIs" dxfId="494" priority="67" operator="equal">
      <formula>"Alta"</formula>
    </cfRule>
  </conditionalFormatting>
  <conditionalFormatting sqref="H58">
    <cfRule type="cellIs" dxfId="493" priority="46" operator="equal">
      <formula>"Baja"</formula>
    </cfRule>
    <cfRule type="cellIs" dxfId="492" priority="43" operator="equal">
      <formula>"Muy Alta"</formula>
    </cfRule>
    <cfRule type="cellIs" dxfId="491" priority="44" operator="equal">
      <formula>"Alta"</formula>
    </cfRule>
    <cfRule type="cellIs" dxfId="490" priority="45" operator="equal">
      <formula>"Media"</formula>
    </cfRule>
    <cfRule type="cellIs" dxfId="489" priority="47" operator="equal">
      <formula>"Muy Baja"</formula>
    </cfRule>
  </conditionalFormatting>
  <conditionalFormatting sqref="H64">
    <cfRule type="cellIs" dxfId="488" priority="24" operator="equal">
      <formula>"Muy Baja"</formula>
    </cfRule>
    <cfRule type="cellIs" dxfId="487" priority="20" operator="equal">
      <formula>"Muy Alta"</formula>
    </cfRule>
    <cfRule type="cellIs" dxfId="486" priority="23" operator="equal">
      <formula>"Baja"</formula>
    </cfRule>
    <cfRule type="cellIs" dxfId="485" priority="22" operator="equal">
      <formula>"Media"</formula>
    </cfRule>
    <cfRule type="cellIs" dxfId="484" priority="21" operator="equal">
      <formula>"Alta"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6" operator="equal">
      <formula>"Leve"</formula>
    </cfRule>
    <cfRule type="cellIs" dxfId="481" priority="222" operator="equal">
      <formula>"Catastrófico"</formula>
    </cfRule>
    <cfRule type="cellIs" dxfId="480" priority="223" operator="equal">
      <formula>"Mayor"</formula>
    </cfRule>
    <cfRule type="cellIs" dxfId="479" priority="224" operator="equal">
      <formula>"Moderado"</formula>
    </cfRule>
    <cfRule type="cellIs" dxfId="478" priority="225" operator="equal">
      <formula>"Menor"</formula>
    </cfRule>
  </conditionalFormatting>
  <conditionalFormatting sqref="N10">
    <cfRule type="cellIs" dxfId="477" priority="221" operator="equal">
      <formula>"Bajo"</formula>
    </cfRule>
    <cfRule type="cellIs" dxfId="476" priority="218" operator="equal">
      <formula>"Extremo"</formula>
    </cfRule>
    <cfRule type="cellIs" dxfId="475" priority="219" operator="equal">
      <formula>"Alto"</formula>
    </cfRule>
    <cfRule type="cellIs" dxfId="474" priority="220" operator="equal">
      <formula>"Moderado"</formula>
    </cfRule>
  </conditionalFormatting>
  <conditionalFormatting sqref="N16">
    <cfRule type="cellIs" dxfId="473" priority="200" operator="equal">
      <formula>"Extremo"</formula>
    </cfRule>
    <cfRule type="cellIs" dxfId="472" priority="203" operator="equal">
      <formula>"Bajo"</formula>
    </cfRule>
    <cfRule type="cellIs" dxfId="471" priority="202" operator="equal">
      <formula>"Moderado"</formula>
    </cfRule>
    <cfRule type="cellIs" dxfId="470" priority="201" operator="equal">
      <formula>"Alto"</formula>
    </cfRule>
  </conditionalFormatting>
  <conditionalFormatting sqref="N22">
    <cfRule type="cellIs" dxfId="469" priority="180" operator="equal">
      <formula>"Bajo"</formula>
    </cfRule>
    <cfRule type="cellIs" dxfId="468" priority="177" operator="equal">
      <formula>"Extremo"</formula>
    </cfRule>
    <cfRule type="cellIs" dxfId="467" priority="178" operator="equal">
      <formula>"Alto"</formula>
    </cfRule>
    <cfRule type="cellIs" dxfId="466" priority="179" operator="equal">
      <formula>"Moderado"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2" operator="equal">
      <formula>"Alto"</formula>
    </cfRule>
    <cfRule type="cellIs" dxfId="460" priority="131" operator="equal">
      <formula>"Extremo"</formula>
    </cfRule>
    <cfRule type="cellIs" dxfId="459" priority="133" operator="equal">
      <formula>"Moderado"</formula>
    </cfRule>
    <cfRule type="cellIs" dxfId="458" priority="134" operator="equal">
      <formula>"Bajo"</formula>
    </cfRule>
  </conditionalFormatting>
  <conditionalFormatting sqref="N40">
    <cfRule type="cellIs" dxfId="457" priority="110" operator="equal">
      <formula>"Moderado"</formula>
    </cfRule>
    <cfRule type="cellIs" dxfId="456" priority="109" operator="equal">
      <formula>"Alto"</formula>
    </cfRule>
    <cfRule type="cellIs" dxfId="455" priority="111" operator="equal">
      <formula>"Bajo"</formula>
    </cfRule>
    <cfRule type="cellIs" dxfId="454" priority="108" operator="equal">
      <formula>"Extremo"</formula>
    </cfRule>
  </conditionalFormatting>
  <conditionalFormatting sqref="N46">
    <cfRule type="cellIs" dxfId="453" priority="88" operator="equal">
      <formula>"Bajo"</formula>
    </cfRule>
    <cfRule type="cellIs" dxfId="452" priority="87" operator="equal">
      <formula>"Moderado"</formula>
    </cfRule>
    <cfRule type="cellIs" dxfId="451" priority="86" operator="equal">
      <formula>"Alto"</formula>
    </cfRule>
    <cfRule type="cellIs" dxfId="450" priority="85" operator="equal">
      <formula>"Extremo"</formula>
    </cfRule>
  </conditionalFormatting>
  <conditionalFormatting sqref="N52">
    <cfRule type="cellIs" dxfId="449" priority="62" operator="equal">
      <formula>"Extremo"</formula>
    </cfRule>
    <cfRule type="cellIs" dxfId="448" priority="63" operator="equal">
      <formula>"Alto"</formula>
    </cfRule>
    <cfRule type="cellIs" dxfId="447" priority="65" operator="equal">
      <formula>"Bajo"</formula>
    </cfRule>
    <cfRule type="cellIs" dxfId="446" priority="64" operator="equal">
      <formula>"Moderado"</formula>
    </cfRule>
  </conditionalFormatting>
  <conditionalFormatting sqref="N58">
    <cfRule type="cellIs" dxfId="445" priority="39" operator="equal">
      <formula>"Extremo"</formula>
    </cfRule>
    <cfRule type="cellIs" dxfId="444" priority="40" operator="equal">
      <formula>"Alto"</formula>
    </cfRule>
    <cfRule type="cellIs" dxfId="443" priority="42" operator="equal">
      <formula>"Bajo"</formula>
    </cfRule>
    <cfRule type="cellIs" dxfId="442" priority="41" operator="equal">
      <formula>"Moderado"</formula>
    </cfRule>
  </conditionalFormatting>
  <conditionalFormatting sqref="N64">
    <cfRule type="cellIs" dxfId="441" priority="16" operator="equal">
      <formula>"Extremo"</formula>
    </cfRule>
    <cfRule type="cellIs" dxfId="440" priority="19" operator="equal">
      <formula>"Bajo"</formula>
    </cfRule>
    <cfRule type="cellIs" dxfId="439" priority="18" operator="equal">
      <formula>"Moderado"</formula>
    </cfRule>
    <cfRule type="cellIs" dxfId="438" priority="17" operator="equal">
      <formula>"Alto"</formula>
    </cfRule>
  </conditionalFormatting>
  <conditionalFormatting sqref="Y10:Y69">
    <cfRule type="cellIs" dxfId="437" priority="15" operator="equal">
      <formula>"Muy Baja"</formula>
    </cfRule>
    <cfRule type="cellIs" dxfId="436" priority="13" operator="equal">
      <formula>"Media"</formula>
    </cfRule>
    <cfRule type="cellIs" dxfId="435" priority="12" operator="equal">
      <formula>"Alta"</formula>
    </cfRule>
    <cfRule type="cellIs" dxfId="434" priority="11" operator="equal">
      <formula>"Muy Alta"</formula>
    </cfRule>
    <cfRule type="cellIs" dxfId="433" priority="14" operator="equal">
      <formula>"Baja"</formula>
    </cfRule>
  </conditionalFormatting>
  <conditionalFormatting sqref="AA10:AA69">
    <cfRule type="cellIs" dxfId="432" priority="10" operator="equal">
      <formula>"Leve"</formula>
    </cfRule>
    <cfRule type="cellIs" dxfId="431" priority="9" operator="equal">
      <formula>"Menor"</formula>
    </cfRule>
    <cfRule type="cellIs" dxfId="430" priority="7" operator="equal">
      <formula>"Mayor"</formula>
    </cfRule>
    <cfRule type="cellIs" dxfId="429" priority="6" operator="equal">
      <formula>"Catastrófico"</formula>
    </cfRule>
    <cfRule type="cellIs" dxfId="428" priority="8" operator="equal">
      <formula>"Moderado"</formula>
    </cfRule>
  </conditionalFormatting>
  <conditionalFormatting sqref="AC10:AC69">
    <cfRule type="cellIs" dxfId="427" priority="2" operator="equal">
      <formula>"Extremo"</formula>
    </cfRule>
    <cfRule type="cellIs" dxfId="426" priority="5" operator="equal">
      <formula>"Bajo"</formula>
    </cfRule>
    <cfRule type="cellIs" dxfId="425" priority="4" operator="equal">
      <formula>"Moderado"</formula>
    </cfRule>
    <cfRule type="cellIs" dxfId="42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Q7" zoomScale="59" zoomScaleNormal="59" workbookViewId="0">
      <selection activeCell="AI11" sqref="AI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356</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302</v>
      </c>
      <c r="D10" s="177" t="s">
        <v>301</v>
      </c>
      <c r="E10" s="201" t="s">
        <v>300</v>
      </c>
      <c r="F10" s="177" t="s">
        <v>123</v>
      </c>
      <c r="G10" s="180">
        <v>200</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380</v>
      </c>
      <c r="AF10" s="133" t="s">
        <v>255</v>
      </c>
      <c r="AG10" s="135">
        <v>45657</v>
      </c>
      <c r="AH10" s="135">
        <v>45539</v>
      </c>
      <c r="AI10" s="133" t="s">
        <v>379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304</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381</v>
      </c>
      <c r="AF11" s="133" t="s">
        <v>255</v>
      </c>
      <c r="AG11" s="135">
        <v>45657</v>
      </c>
      <c r="AH11" s="135">
        <v>45539</v>
      </c>
      <c r="AI11" s="133" t="s">
        <v>382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23" priority="105" operator="equal">
      <formula>"Muy Baja"</formula>
    </cfRule>
    <cfRule type="cellIs" dxfId="422" priority="101" operator="equal">
      <formula>"Muy Alta"</formula>
    </cfRule>
    <cfRule type="cellIs" dxfId="421" priority="104" operator="equal">
      <formula>"Baja"</formula>
    </cfRule>
    <cfRule type="cellIs" dxfId="420" priority="103" operator="equal">
      <formula>"Media"</formula>
    </cfRule>
    <cfRule type="cellIs" dxfId="419" priority="102" operator="equal">
      <formula>"Alta"</formula>
    </cfRule>
  </conditionalFormatting>
  <conditionalFormatting sqref="H22">
    <cfRule type="cellIs" dxfId="418" priority="84" operator="equal">
      <formula>"Alta"</formula>
    </cfRule>
    <cfRule type="cellIs" dxfId="417" priority="87" operator="equal">
      <formula>"Muy Baja"</formula>
    </cfRule>
    <cfRule type="cellIs" dxfId="416" priority="83" operator="equal">
      <formula>"Muy Alta"</formula>
    </cfRule>
    <cfRule type="cellIs" dxfId="415" priority="86" operator="equal">
      <formula>"Baja"</formula>
    </cfRule>
    <cfRule type="cellIs" dxfId="414" priority="85" operator="equal">
      <formula>"Media"</formula>
    </cfRule>
  </conditionalFormatting>
  <conditionalFormatting sqref="H28">
    <cfRule type="cellIs" dxfId="413" priority="78" operator="equal">
      <formula>"Muy Baja"</formula>
    </cfRule>
    <cfRule type="cellIs" dxfId="412" priority="76" operator="equal">
      <formula>"Media"</formula>
    </cfRule>
    <cfRule type="cellIs" dxfId="411" priority="74" operator="equal">
      <formula>"Muy Alta"</formula>
    </cfRule>
    <cfRule type="cellIs" dxfId="410" priority="75" operator="equal">
      <formula>"Alta"</formula>
    </cfRule>
    <cfRule type="cellIs" dxfId="409" priority="77" operator="equal">
      <formula>"Baja"</formula>
    </cfRule>
  </conditionalFormatting>
  <conditionalFormatting sqref="H34">
    <cfRule type="cellIs" dxfId="408" priority="66" operator="equal">
      <formula>"Alta"</formula>
    </cfRule>
    <cfRule type="cellIs" dxfId="407" priority="65" operator="equal">
      <formula>"Muy 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8" operator="equal">
      <formula>"Media"</formula>
    </cfRule>
    <cfRule type="cellIs" dxfId="401" priority="60" operator="equal">
      <formula>"Muy Baja"</formula>
    </cfRule>
    <cfRule type="cellIs" dxfId="400" priority="59" operator="equal">
      <formula>"Baja"</formula>
    </cfRule>
    <cfRule type="cellIs" dxfId="399" priority="57" operator="equal">
      <formula>"Alta"</formula>
    </cfRule>
  </conditionalFormatting>
  <conditionalFormatting sqref="H46">
    <cfRule type="cellIs" dxfId="398" priority="51" operator="equal">
      <formula>"Muy Baja"</formula>
    </cfRule>
    <cfRule type="cellIs" dxfId="397" priority="47" operator="equal">
      <formula>"Muy Alta"</formula>
    </cfRule>
    <cfRule type="cellIs" dxfId="396" priority="48" operator="equal">
      <formula>"Alta"</formula>
    </cfRule>
    <cfRule type="cellIs" dxfId="395" priority="49" operator="equal">
      <formula>"Media"</formula>
    </cfRule>
    <cfRule type="cellIs" dxfId="394" priority="50" operator="equal">
      <formula>"Baja"</formula>
    </cfRule>
  </conditionalFormatting>
  <conditionalFormatting sqref="H52">
    <cfRule type="cellIs" dxfId="393" priority="38" operator="equal">
      <formula>"Muy Alta"</formula>
    </cfRule>
    <cfRule type="cellIs" dxfId="392" priority="40" operator="equal">
      <formula>"Media"</formula>
    </cfRule>
    <cfRule type="cellIs" dxfId="391" priority="41" operator="equal">
      <formula>"Baja"</formula>
    </cfRule>
    <cfRule type="cellIs" dxfId="390" priority="42" operator="equal">
      <formula>"Muy Baja"</formula>
    </cfRule>
    <cfRule type="cellIs" dxfId="389" priority="39" operator="equal">
      <formula>"Alta"</formula>
    </cfRule>
  </conditionalFormatting>
  <conditionalFormatting sqref="H58">
    <cfRule type="cellIs" dxfId="388" priority="32" operator="equal">
      <formula>"Baja"</formula>
    </cfRule>
    <cfRule type="cellIs" dxfId="387" priority="29" operator="equal">
      <formula>"Muy Alta"</formula>
    </cfRule>
    <cfRule type="cellIs" dxfId="386" priority="30" operator="equal">
      <formula>"Alta"</formula>
    </cfRule>
    <cfRule type="cellIs" dxfId="385" priority="31" operator="equal">
      <formula>"Media"</formula>
    </cfRule>
    <cfRule type="cellIs" dxfId="384" priority="33" operator="equal">
      <formula>"Muy Baja"</formula>
    </cfRule>
  </conditionalFormatting>
  <conditionalFormatting sqref="H64">
    <cfRule type="cellIs" dxfId="383" priority="24" operator="equal">
      <formula>"Muy Baja"</formula>
    </cfRule>
    <cfRule type="cellIs" dxfId="382" priority="20" operator="equal">
      <formula>"Muy Alta"</formula>
    </cfRule>
    <cfRule type="cellIs" dxfId="381" priority="23" operator="equal">
      <formula>"Baja"</formula>
    </cfRule>
    <cfRule type="cellIs" dxfId="380" priority="22" operator="equal">
      <formula>"Media"</formula>
    </cfRule>
    <cfRule type="cellIs" dxfId="379" priority="21" operator="equal">
      <formula>"Alta"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100" operator="equal">
      <formula>"Leve"</formula>
    </cfRule>
    <cfRule type="cellIs" dxfId="376" priority="96" operator="equal">
      <formula>"Catastrófico"</formula>
    </cfRule>
    <cfRule type="cellIs" dxfId="375" priority="97" operator="equal">
      <formula>"Mayor"</formula>
    </cfRule>
    <cfRule type="cellIs" dxfId="374" priority="98" operator="equal">
      <formula>"Moderado"</formula>
    </cfRule>
    <cfRule type="cellIs" dxfId="373" priority="99" operator="equal">
      <formula>"Menor"</formula>
    </cfRule>
  </conditionalFormatting>
  <conditionalFormatting sqref="N10">
    <cfRule type="cellIs" dxfId="372" priority="95" operator="equal">
      <formula>"Bajo"</formula>
    </cfRule>
    <cfRule type="cellIs" dxfId="371" priority="92" operator="equal">
      <formula>"Extremo"</formula>
    </cfRule>
    <cfRule type="cellIs" dxfId="370" priority="93" operator="equal">
      <formula>"Alto"</formula>
    </cfRule>
    <cfRule type="cellIs" dxfId="369" priority="94" operator="equal">
      <formula>"Moderado"</formula>
    </cfRule>
  </conditionalFormatting>
  <conditionalFormatting sqref="N16">
    <cfRule type="cellIs" dxfId="368" priority="88" operator="equal">
      <formula>"Extremo"</formula>
    </cfRule>
    <cfRule type="cellIs" dxfId="367" priority="91" operator="equal">
      <formula>"Bajo"</formula>
    </cfRule>
    <cfRule type="cellIs" dxfId="366" priority="90" operator="equal">
      <formula>"Moderado"</formula>
    </cfRule>
    <cfRule type="cellIs" dxfId="365" priority="89" operator="equal">
      <formula>"Alto"</formula>
    </cfRule>
  </conditionalFormatting>
  <conditionalFormatting sqref="N22">
    <cfRule type="cellIs" dxfId="364" priority="82" operator="equal">
      <formula>"Bajo"</formula>
    </cfRule>
    <cfRule type="cellIs" dxfId="363" priority="79" operator="equal">
      <formula>"Extremo"</formula>
    </cfRule>
    <cfRule type="cellIs" dxfId="362" priority="80" operator="equal">
      <formula>"Alto"</formula>
    </cfRule>
    <cfRule type="cellIs" dxfId="361" priority="81" operator="equal">
      <formula>"Moderado"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2" operator="equal">
      <formula>"Alto"</formula>
    </cfRule>
    <cfRule type="cellIs" dxfId="355" priority="61" operator="equal">
      <formula>"Extremo"</formula>
    </cfRule>
    <cfRule type="cellIs" dxfId="354" priority="63" operator="equal">
      <formula>"Moderado"</formula>
    </cfRule>
    <cfRule type="cellIs" dxfId="353" priority="64" operator="equal">
      <formula>"Bajo"</formula>
    </cfRule>
  </conditionalFormatting>
  <conditionalFormatting sqref="N40">
    <cfRule type="cellIs" dxfId="352" priority="54" operator="equal">
      <formula>"Moderado"</formula>
    </cfRule>
    <cfRule type="cellIs" dxfId="351" priority="53" operator="equal">
      <formula>"Alto"</formula>
    </cfRule>
    <cfRule type="cellIs" dxfId="350" priority="55" operator="equal">
      <formula>"Bajo"</formula>
    </cfRule>
    <cfRule type="cellIs" dxfId="349" priority="52" operator="equal">
      <formula>"Extremo"</formula>
    </cfRule>
  </conditionalFormatting>
  <conditionalFormatting sqref="N46">
    <cfRule type="cellIs" dxfId="348" priority="46" operator="equal">
      <formula>"Bajo"</formula>
    </cfRule>
    <cfRule type="cellIs" dxfId="347" priority="45" operator="equal">
      <formula>"Moderado"</formula>
    </cfRule>
    <cfRule type="cellIs" dxfId="346" priority="44" operator="equal">
      <formula>"Alto"</formula>
    </cfRule>
    <cfRule type="cellIs" dxfId="345" priority="43" operator="equal">
      <formula>"Extremo"</formula>
    </cfRule>
  </conditionalFormatting>
  <conditionalFormatting sqref="N52">
    <cfRule type="cellIs" dxfId="344" priority="34" operator="equal">
      <formula>"Extremo"</formula>
    </cfRule>
    <cfRule type="cellIs" dxfId="343" priority="35" operator="equal">
      <formula>"Alto"</formula>
    </cfRule>
    <cfRule type="cellIs" dxfId="342" priority="37" operator="equal">
      <formula>"Bajo"</formula>
    </cfRule>
    <cfRule type="cellIs" dxfId="341" priority="36" operator="equal">
      <formula>"Moderado"</formula>
    </cfRule>
  </conditionalFormatting>
  <conditionalFormatting sqref="N58">
    <cfRule type="cellIs" dxfId="340" priority="25" operator="equal">
      <formula>"Extremo"</formula>
    </cfRule>
    <cfRule type="cellIs" dxfId="339" priority="26" operator="equal">
      <formula>"Alto"</formula>
    </cfRule>
    <cfRule type="cellIs" dxfId="338" priority="28" operator="equal">
      <formula>"Bajo"</formula>
    </cfRule>
    <cfRule type="cellIs" dxfId="337" priority="27" operator="equal">
      <formula>"Moderado"</formula>
    </cfRule>
  </conditionalFormatting>
  <conditionalFormatting sqref="N64">
    <cfRule type="cellIs" dxfId="336" priority="16" operator="equal">
      <formula>"Extremo"</formula>
    </cfRule>
    <cfRule type="cellIs" dxfId="335" priority="19" operator="equal">
      <formula>"Bajo"</formula>
    </cfRule>
    <cfRule type="cellIs" dxfId="334" priority="18" operator="equal">
      <formula>"Moderado"</formula>
    </cfRule>
    <cfRule type="cellIs" dxfId="333" priority="17" operator="equal">
      <formula>"Alto"</formula>
    </cfRule>
  </conditionalFormatting>
  <conditionalFormatting sqref="Y10:Y69">
    <cfRule type="cellIs" dxfId="332" priority="15" operator="equal">
      <formula>"Muy Baja"</formula>
    </cfRule>
    <cfRule type="cellIs" dxfId="331" priority="13" operator="equal">
      <formula>"Media"</formula>
    </cfRule>
    <cfRule type="cellIs" dxfId="330" priority="12" operator="equal">
      <formula>"Alta"</formula>
    </cfRule>
    <cfRule type="cellIs" dxfId="329" priority="11" operator="equal">
      <formula>"Muy Alta"</formula>
    </cfRule>
    <cfRule type="cellIs" dxfId="328" priority="14" operator="equal">
      <formula>"Baja"</formula>
    </cfRule>
  </conditionalFormatting>
  <conditionalFormatting sqref="AA10:AA69">
    <cfRule type="cellIs" dxfId="327" priority="10" operator="equal">
      <formula>"Leve"</formula>
    </cfRule>
    <cfRule type="cellIs" dxfId="326" priority="9" operator="equal">
      <formula>"Menor"</formula>
    </cfRule>
    <cfRule type="cellIs" dxfId="325" priority="7" operator="equal">
      <formula>"Mayor"</formula>
    </cfRule>
    <cfRule type="cellIs" dxfId="324" priority="6" operator="equal">
      <formula>"Catastrófico"</formula>
    </cfRule>
    <cfRule type="cellIs" dxfId="323" priority="8" operator="equal">
      <formula>"Moderado"</formula>
    </cfRule>
  </conditionalFormatting>
  <conditionalFormatting sqref="AC10:AC69">
    <cfRule type="cellIs" dxfId="322" priority="2" operator="equal">
      <formula>"Extremo"</formula>
    </cfRule>
    <cfRule type="cellIs" dxfId="321" priority="5" operator="equal">
      <formula>"Bajo"</formula>
    </cfRule>
    <cfRule type="cellIs" dxfId="320" priority="4" operator="equal">
      <formula>"Moderado"</formula>
    </cfRule>
    <cfRule type="cellIs" dxfId="31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O7"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359</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360</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313</v>
      </c>
      <c r="D10" s="177" t="s">
        <v>314</v>
      </c>
      <c r="E10" s="201" t="s">
        <v>312</v>
      </c>
      <c r="F10" s="177" t="s">
        <v>128</v>
      </c>
      <c r="G10" s="180">
        <v>365</v>
      </c>
      <c r="H10" s="189" t="str">
        <f>IF(G10&lt;=0,"",IF(G10&lt;=2,"Muy Baja",IF(G10&lt;=24,"Baja",IF(G10&lt;=500,"Media",IF(G10&lt;=5000,"Alta","Muy Alta")))))</f>
        <v>Media</v>
      </c>
      <c r="I10" s="192">
        <f>IF(H10="","",IF(H10="Muy Baja",0.2,IF(H10="Baja",0.4,IF(H10="Media",0.6,IF(H10="Alta",0.8,IF(H10="Muy Alta",1,))))))</f>
        <v>0.6</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394</v>
      </c>
      <c r="AF10" s="133" t="s">
        <v>315</v>
      </c>
      <c r="AG10" s="135">
        <v>45657</v>
      </c>
      <c r="AH10" s="135">
        <v>45540</v>
      </c>
      <c r="AI10" s="133" t="s">
        <v>393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318" priority="105" operator="equal">
      <formula>"Muy Baja"</formula>
    </cfRule>
    <cfRule type="cellIs" dxfId="317" priority="101" operator="equal">
      <formula>"Muy Alta"</formula>
    </cfRule>
    <cfRule type="cellIs" dxfId="316" priority="104" operator="equal">
      <formula>"Baja"</formula>
    </cfRule>
    <cfRule type="cellIs" dxfId="315" priority="103" operator="equal">
      <formula>"Media"</formula>
    </cfRule>
    <cfRule type="cellIs" dxfId="314" priority="102" operator="equal">
      <formula>"Alta"</formula>
    </cfRule>
  </conditionalFormatting>
  <conditionalFormatting sqref="H22">
    <cfRule type="cellIs" dxfId="313" priority="84" operator="equal">
      <formula>"Alta"</formula>
    </cfRule>
    <cfRule type="cellIs" dxfId="312" priority="87" operator="equal">
      <formula>"Muy Baja"</formula>
    </cfRule>
    <cfRule type="cellIs" dxfId="311" priority="83" operator="equal">
      <formula>"Muy Alta"</formula>
    </cfRule>
    <cfRule type="cellIs" dxfId="310" priority="86" operator="equal">
      <formula>"Baja"</formula>
    </cfRule>
    <cfRule type="cellIs" dxfId="309" priority="85" operator="equal">
      <formula>"Media"</formula>
    </cfRule>
  </conditionalFormatting>
  <conditionalFormatting sqref="H28">
    <cfRule type="cellIs" dxfId="308" priority="78" operator="equal">
      <formula>"Muy Baja"</formula>
    </cfRule>
    <cfRule type="cellIs" dxfId="307" priority="76" operator="equal">
      <formula>"Media"</formula>
    </cfRule>
    <cfRule type="cellIs" dxfId="306" priority="74" operator="equal">
      <formula>"Muy Alta"</formula>
    </cfRule>
    <cfRule type="cellIs" dxfId="305" priority="75" operator="equal">
      <formula>"Alta"</formula>
    </cfRule>
    <cfRule type="cellIs" dxfId="304" priority="77" operator="equal">
      <formula>"Baja"</formula>
    </cfRule>
  </conditionalFormatting>
  <conditionalFormatting sqref="H34">
    <cfRule type="cellIs" dxfId="303" priority="66" operator="equal">
      <formula>"Alta"</formula>
    </cfRule>
    <cfRule type="cellIs" dxfId="302" priority="65" operator="equal">
      <formula>"Muy 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8" operator="equal">
      <formula>"Media"</formula>
    </cfRule>
    <cfRule type="cellIs" dxfId="296" priority="60" operator="equal">
      <formula>"Muy Baja"</formula>
    </cfRule>
    <cfRule type="cellIs" dxfId="295" priority="59" operator="equal">
      <formula>"Baja"</formula>
    </cfRule>
    <cfRule type="cellIs" dxfId="294" priority="57" operator="equal">
      <formula>"Alta"</formula>
    </cfRule>
  </conditionalFormatting>
  <conditionalFormatting sqref="H46">
    <cfRule type="cellIs" dxfId="293" priority="51" operator="equal">
      <formula>"Muy Baja"</formula>
    </cfRule>
    <cfRule type="cellIs" dxfId="292" priority="47" operator="equal">
      <formula>"Muy Alta"</formula>
    </cfRule>
    <cfRule type="cellIs" dxfId="291" priority="48" operator="equal">
      <formula>"Alta"</formula>
    </cfRule>
    <cfRule type="cellIs" dxfId="290" priority="49" operator="equal">
      <formula>"Media"</formula>
    </cfRule>
    <cfRule type="cellIs" dxfId="289" priority="50" operator="equal">
      <formula>"Baja"</formula>
    </cfRule>
  </conditionalFormatting>
  <conditionalFormatting sqref="H52">
    <cfRule type="cellIs" dxfId="288" priority="38" operator="equal">
      <formula>"Muy Alta"</formula>
    </cfRule>
    <cfRule type="cellIs" dxfId="287" priority="40" operator="equal">
      <formula>"Media"</formula>
    </cfRule>
    <cfRule type="cellIs" dxfId="286" priority="41" operator="equal">
      <formula>"Baja"</formula>
    </cfRule>
    <cfRule type="cellIs" dxfId="285" priority="42" operator="equal">
      <formula>"Muy Baja"</formula>
    </cfRule>
    <cfRule type="cellIs" dxfId="284" priority="39" operator="equal">
      <formula>"Alta"</formula>
    </cfRule>
  </conditionalFormatting>
  <conditionalFormatting sqref="H58">
    <cfRule type="cellIs" dxfId="283" priority="32" operator="equal">
      <formula>"Baja"</formula>
    </cfRule>
    <cfRule type="cellIs" dxfId="282" priority="29" operator="equal">
      <formula>"Muy Alta"</formula>
    </cfRule>
    <cfRule type="cellIs" dxfId="281" priority="30" operator="equal">
      <formula>"Alta"</formula>
    </cfRule>
    <cfRule type="cellIs" dxfId="280" priority="31" operator="equal">
      <formula>"Media"</formula>
    </cfRule>
    <cfRule type="cellIs" dxfId="279" priority="33" operator="equal">
      <formula>"Muy Baja"</formula>
    </cfRule>
  </conditionalFormatting>
  <conditionalFormatting sqref="H64">
    <cfRule type="cellIs" dxfId="278" priority="24" operator="equal">
      <formula>"Muy Baja"</formula>
    </cfRule>
    <cfRule type="cellIs" dxfId="277" priority="20" operator="equal">
      <formula>"Muy Alta"</formula>
    </cfRule>
    <cfRule type="cellIs" dxfId="276" priority="23" operator="equal">
      <formula>"Baja"</formula>
    </cfRule>
    <cfRule type="cellIs" dxfId="275" priority="22" operator="equal">
      <formula>"Media"</formula>
    </cfRule>
    <cfRule type="cellIs" dxfId="274" priority="21" operator="equal">
      <formula>"Alta"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100" operator="equal">
      <formula>"Leve"</formula>
    </cfRule>
    <cfRule type="cellIs" dxfId="271" priority="96" operator="equal">
      <formula>"Catastrófico"</formula>
    </cfRule>
    <cfRule type="cellIs" dxfId="270" priority="97" operator="equal">
      <formula>"Mayor"</formula>
    </cfRule>
    <cfRule type="cellIs" dxfId="269" priority="98" operator="equal">
      <formula>"Moderado"</formula>
    </cfRule>
    <cfRule type="cellIs" dxfId="268" priority="99" operator="equal">
      <formula>"Menor"</formula>
    </cfRule>
  </conditionalFormatting>
  <conditionalFormatting sqref="N10">
    <cfRule type="cellIs" dxfId="267" priority="95" operator="equal">
      <formula>"Bajo"</formula>
    </cfRule>
    <cfRule type="cellIs" dxfId="266" priority="92" operator="equal">
      <formula>"Extremo"</formula>
    </cfRule>
    <cfRule type="cellIs" dxfId="265" priority="93" operator="equal">
      <formula>"Alto"</formula>
    </cfRule>
    <cfRule type="cellIs" dxfId="264" priority="94" operator="equal">
      <formula>"Moderado"</formula>
    </cfRule>
  </conditionalFormatting>
  <conditionalFormatting sqref="N16">
    <cfRule type="cellIs" dxfId="263" priority="88" operator="equal">
      <formula>"Extremo"</formula>
    </cfRule>
    <cfRule type="cellIs" dxfId="262" priority="91" operator="equal">
      <formula>"Bajo"</formula>
    </cfRule>
    <cfRule type="cellIs" dxfId="261" priority="90" operator="equal">
      <formula>"Moderado"</formula>
    </cfRule>
    <cfRule type="cellIs" dxfId="260" priority="89" operator="equal">
      <formula>"Alto"</formula>
    </cfRule>
  </conditionalFormatting>
  <conditionalFormatting sqref="N22">
    <cfRule type="cellIs" dxfId="259" priority="82" operator="equal">
      <formula>"Bajo"</formula>
    </cfRule>
    <cfRule type="cellIs" dxfId="258" priority="79" operator="equal">
      <formula>"Extremo"</formula>
    </cfRule>
    <cfRule type="cellIs" dxfId="257" priority="80" operator="equal">
      <formula>"Alto"</formula>
    </cfRule>
    <cfRule type="cellIs" dxfId="256" priority="81" operator="equal">
      <formula>"Moderado"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2" operator="equal">
      <formula>"Alto"</formula>
    </cfRule>
    <cfRule type="cellIs" dxfId="250" priority="61" operator="equal">
      <formula>"Extremo"</formula>
    </cfRule>
    <cfRule type="cellIs" dxfId="249" priority="63" operator="equal">
      <formula>"Moderado"</formula>
    </cfRule>
    <cfRule type="cellIs" dxfId="248" priority="64" operator="equal">
      <formula>"Bajo"</formula>
    </cfRule>
  </conditionalFormatting>
  <conditionalFormatting sqref="N40">
    <cfRule type="cellIs" dxfId="247" priority="54" operator="equal">
      <formula>"Moderado"</formula>
    </cfRule>
    <cfRule type="cellIs" dxfId="246" priority="53" operator="equal">
      <formula>"Alto"</formula>
    </cfRule>
    <cfRule type="cellIs" dxfId="245" priority="55" operator="equal">
      <formula>"Bajo"</formula>
    </cfRule>
    <cfRule type="cellIs" dxfId="244" priority="52" operator="equal">
      <formula>"Extremo"</formula>
    </cfRule>
  </conditionalFormatting>
  <conditionalFormatting sqref="N46">
    <cfRule type="cellIs" dxfId="243" priority="46" operator="equal">
      <formula>"Bajo"</formula>
    </cfRule>
    <cfRule type="cellIs" dxfId="242" priority="45" operator="equal">
      <formula>"Moderado"</formula>
    </cfRule>
    <cfRule type="cellIs" dxfId="241" priority="44" operator="equal">
      <formula>"Alto"</formula>
    </cfRule>
    <cfRule type="cellIs" dxfId="240" priority="43" operator="equal">
      <formula>"Extremo"</formula>
    </cfRule>
  </conditionalFormatting>
  <conditionalFormatting sqref="N52">
    <cfRule type="cellIs" dxfId="239" priority="34" operator="equal">
      <formula>"Extremo"</formula>
    </cfRule>
    <cfRule type="cellIs" dxfId="238" priority="35" operator="equal">
      <formula>"Alto"</formula>
    </cfRule>
    <cfRule type="cellIs" dxfId="237" priority="37" operator="equal">
      <formula>"Bajo"</formula>
    </cfRule>
    <cfRule type="cellIs" dxfId="236" priority="36" operator="equal">
      <formula>"Moderado"</formula>
    </cfRule>
  </conditionalFormatting>
  <conditionalFormatting sqref="N58">
    <cfRule type="cellIs" dxfId="235" priority="25" operator="equal">
      <formula>"Extremo"</formula>
    </cfRule>
    <cfRule type="cellIs" dxfId="234" priority="26" operator="equal">
      <formula>"Alto"</formula>
    </cfRule>
    <cfRule type="cellIs" dxfId="233" priority="28" operator="equal">
      <formula>"Bajo"</formula>
    </cfRule>
    <cfRule type="cellIs" dxfId="232" priority="27" operator="equal">
      <formula>"Moderado"</formula>
    </cfRule>
  </conditionalFormatting>
  <conditionalFormatting sqref="N64">
    <cfRule type="cellIs" dxfId="231" priority="16" operator="equal">
      <formula>"Extremo"</formula>
    </cfRule>
    <cfRule type="cellIs" dxfId="230" priority="19" operator="equal">
      <formula>"Bajo"</formula>
    </cfRule>
    <cfRule type="cellIs" dxfId="229" priority="18" operator="equal">
      <formula>"Moderado"</formula>
    </cfRule>
    <cfRule type="cellIs" dxfId="228" priority="17" operator="equal">
      <formula>"Alto"</formula>
    </cfRule>
  </conditionalFormatting>
  <conditionalFormatting sqref="Y10:Y69">
    <cfRule type="cellIs" dxfId="227" priority="15" operator="equal">
      <formula>"Muy Baja"</formula>
    </cfRule>
    <cfRule type="cellIs" dxfId="226" priority="13" operator="equal">
      <formula>"Media"</formula>
    </cfRule>
    <cfRule type="cellIs" dxfId="225" priority="12" operator="equal">
      <formula>"Alta"</formula>
    </cfRule>
    <cfRule type="cellIs" dxfId="224" priority="11" operator="equal">
      <formula>"Muy Alta"</formula>
    </cfRule>
    <cfRule type="cellIs" dxfId="223" priority="14" operator="equal">
      <formula>"Baja"</formula>
    </cfRule>
  </conditionalFormatting>
  <conditionalFormatting sqref="AA10:AA69">
    <cfRule type="cellIs" dxfId="222" priority="10" operator="equal">
      <formula>"Leve"</formula>
    </cfRule>
    <cfRule type="cellIs" dxfId="221" priority="9" operator="equal">
      <formula>"Menor"</formula>
    </cfRule>
    <cfRule type="cellIs" dxfId="220" priority="7" operator="equal">
      <formula>"Mayor"</formula>
    </cfRule>
    <cfRule type="cellIs" dxfId="219" priority="6" operator="equal">
      <formula>"Catastrófico"</formula>
    </cfRule>
    <cfRule type="cellIs" dxfId="218" priority="8" operator="equal">
      <formula>"Moderado"</formula>
    </cfRule>
  </conditionalFormatting>
  <conditionalFormatting sqref="AC10:AC69">
    <cfRule type="cellIs" dxfId="217" priority="2" operator="equal">
      <formula>"Extremo"</formula>
    </cfRule>
    <cfRule type="cellIs" dxfId="216" priority="5" operator="equal">
      <formula>"Bajo"</formula>
    </cfRule>
    <cfRule type="cellIs" dxfId="215" priority="4" operator="equal">
      <formula>"Moderado"</formula>
    </cfRule>
    <cfRule type="cellIs" dxfId="21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L2" zoomScale="59" zoomScaleNormal="59" workbookViewId="0">
      <selection activeCell="AE10" sqref="AE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361</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309</v>
      </c>
      <c r="D10" s="177" t="s">
        <v>308</v>
      </c>
      <c r="E10" s="201" t="s">
        <v>307</v>
      </c>
      <c r="F10" s="177" t="s">
        <v>123</v>
      </c>
      <c r="G10" s="180">
        <v>7</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311</v>
      </c>
      <c r="AF10" s="133" t="s">
        <v>306</v>
      </c>
      <c r="AG10" s="135">
        <v>45657</v>
      </c>
      <c r="AH10" s="135">
        <v>45540</v>
      </c>
      <c r="AI10" s="133" t="s">
        <v>393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213" priority="105" operator="equal">
      <formula>"Muy Baja"</formula>
    </cfRule>
    <cfRule type="cellIs" dxfId="212" priority="101" operator="equal">
      <formula>"Muy Alta"</formula>
    </cfRule>
    <cfRule type="cellIs" dxfId="211" priority="104" operator="equal">
      <formula>"Baja"</formula>
    </cfRule>
    <cfRule type="cellIs" dxfId="210" priority="103" operator="equal">
      <formula>"Media"</formula>
    </cfRule>
    <cfRule type="cellIs" dxfId="209" priority="102" operator="equal">
      <formula>"Alta"</formula>
    </cfRule>
  </conditionalFormatting>
  <conditionalFormatting sqref="H22">
    <cfRule type="cellIs" dxfId="208" priority="84" operator="equal">
      <formula>"Alta"</formula>
    </cfRule>
    <cfRule type="cellIs" dxfId="207" priority="87" operator="equal">
      <formula>"Muy Baja"</formula>
    </cfRule>
    <cfRule type="cellIs" dxfId="206" priority="83" operator="equal">
      <formula>"Muy Alta"</formula>
    </cfRule>
    <cfRule type="cellIs" dxfId="205" priority="86" operator="equal">
      <formula>"Baja"</formula>
    </cfRule>
    <cfRule type="cellIs" dxfId="204" priority="85" operator="equal">
      <formula>"Media"</formula>
    </cfRule>
  </conditionalFormatting>
  <conditionalFormatting sqref="H28">
    <cfRule type="cellIs" dxfId="203" priority="78" operator="equal">
      <formula>"Muy Baja"</formula>
    </cfRule>
    <cfRule type="cellIs" dxfId="202" priority="76" operator="equal">
      <formula>"Media"</formula>
    </cfRule>
    <cfRule type="cellIs" dxfId="201" priority="74" operator="equal">
      <formula>"Muy Alta"</formula>
    </cfRule>
    <cfRule type="cellIs" dxfId="200" priority="75" operator="equal">
      <formula>"Alta"</formula>
    </cfRule>
    <cfRule type="cellIs" dxfId="199" priority="77" operator="equal">
      <formula>"Baja"</formula>
    </cfRule>
  </conditionalFormatting>
  <conditionalFormatting sqref="H34">
    <cfRule type="cellIs" dxfId="198" priority="66" operator="equal">
      <formula>"Alta"</formula>
    </cfRule>
    <cfRule type="cellIs" dxfId="197" priority="65" operator="equal">
      <formula>"Muy 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8" operator="equal">
      <formula>"Media"</formula>
    </cfRule>
    <cfRule type="cellIs" dxfId="191" priority="60" operator="equal">
      <formula>"Muy Baja"</formula>
    </cfRule>
    <cfRule type="cellIs" dxfId="190" priority="59" operator="equal">
      <formula>"Baja"</formula>
    </cfRule>
    <cfRule type="cellIs" dxfId="189" priority="57" operator="equal">
      <formula>"Alta"</formula>
    </cfRule>
  </conditionalFormatting>
  <conditionalFormatting sqref="H46">
    <cfRule type="cellIs" dxfId="188" priority="51" operator="equal">
      <formula>"Muy Baja"</formula>
    </cfRule>
    <cfRule type="cellIs" dxfId="187" priority="47" operator="equal">
      <formula>"Muy Alta"</formula>
    </cfRule>
    <cfRule type="cellIs" dxfId="186" priority="48" operator="equal">
      <formula>"Alta"</formula>
    </cfRule>
    <cfRule type="cellIs" dxfId="185" priority="49" operator="equal">
      <formula>"Media"</formula>
    </cfRule>
    <cfRule type="cellIs" dxfId="184" priority="50" operator="equal">
      <formula>"Baja"</formula>
    </cfRule>
  </conditionalFormatting>
  <conditionalFormatting sqref="H52">
    <cfRule type="cellIs" dxfId="183" priority="38" operator="equal">
      <formula>"Muy Alta"</formula>
    </cfRule>
    <cfRule type="cellIs" dxfId="182" priority="40" operator="equal">
      <formula>"Media"</formula>
    </cfRule>
    <cfRule type="cellIs" dxfId="181" priority="41" operator="equal">
      <formula>"Baja"</formula>
    </cfRule>
    <cfRule type="cellIs" dxfId="180" priority="42" operator="equal">
      <formula>"Muy Baja"</formula>
    </cfRule>
    <cfRule type="cellIs" dxfId="179" priority="39" operator="equal">
      <formula>"Alta"</formula>
    </cfRule>
  </conditionalFormatting>
  <conditionalFormatting sqref="H58">
    <cfRule type="cellIs" dxfId="178" priority="32" operator="equal">
      <formula>"Baja"</formula>
    </cfRule>
    <cfRule type="cellIs" dxfId="177" priority="29" operator="equal">
      <formula>"Muy Alta"</formula>
    </cfRule>
    <cfRule type="cellIs" dxfId="176" priority="30" operator="equal">
      <formula>"Alta"</formula>
    </cfRule>
    <cfRule type="cellIs" dxfId="175" priority="31" operator="equal">
      <formula>"Media"</formula>
    </cfRule>
    <cfRule type="cellIs" dxfId="174" priority="33" operator="equal">
      <formula>"Muy Baja"</formula>
    </cfRule>
  </conditionalFormatting>
  <conditionalFormatting sqref="H64">
    <cfRule type="cellIs" dxfId="173" priority="24" operator="equal">
      <formula>"Muy Baja"</formula>
    </cfRule>
    <cfRule type="cellIs" dxfId="172" priority="20" operator="equal">
      <formula>"Muy Alta"</formula>
    </cfRule>
    <cfRule type="cellIs" dxfId="171" priority="23" operator="equal">
      <formula>"Baja"</formula>
    </cfRule>
    <cfRule type="cellIs" dxfId="170" priority="22" operator="equal">
      <formula>"Media"</formula>
    </cfRule>
    <cfRule type="cellIs" dxfId="169" priority="21" operator="equal">
      <formula>"Alta"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100" operator="equal">
      <formula>"Leve"</formula>
    </cfRule>
    <cfRule type="cellIs" dxfId="166" priority="96" operator="equal">
      <formula>"Catastrófico"</formula>
    </cfRule>
    <cfRule type="cellIs" dxfId="165" priority="97" operator="equal">
      <formula>"Mayor"</formula>
    </cfRule>
    <cfRule type="cellIs" dxfId="164" priority="98" operator="equal">
      <formula>"Moderado"</formula>
    </cfRule>
    <cfRule type="cellIs" dxfId="163" priority="99" operator="equal">
      <formula>"Menor"</formula>
    </cfRule>
  </conditionalFormatting>
  <conditionalFormatting sqref="N10">
    <cfRule type="cellIs" dxfId="162" priority="95" operator="equal">
      <formula>"Bajo"</formula>
    </cfRule>
    <cfRule type="cellIs" dxfId="161" priority="92" operator="equal">
      <formula>"Extremo"</formula>
    </cfRule>
    <cfRule type="cellIs" dxfId="160" priority="93" operator="equal">
      <formula>"Alto"</formula>
    </cfRule>
    <cfRule type="cellIs" dxfId="159" priority="94" operator="equal">
      <formula>"Moderado"</formula>
    </cfRule>
  </conditionalFormatting>
  <conditionalFormatting sqref="N16">
    <cfRule type="cellIs" dxfId="158" priority="88" operator="equal">
      <formula>"Extremo"</formula>
    </cfRule>
    <cfRule type="cellIs" dxfId="157" priority="91" operator="equal">
      <formula>"Bajo"</formula>
    </cfRule>
    <cfRule type="cellIs" dxfId="156" priority="90" operator="equal">
      <formula>"Moderado"</formula>
    </cfRule>
    <cfRule type="cellIs" dxfId="155" priority="89" operator="equal">
      <formula>"Alto"</formula>
    </cfRule>
  </conditionalFormatting>
  <conditionalFormatting sqref="N22">
    <cfRule type="cellIs" dxfId="154" priority="82" operator="equal">
      <formula>"Bajo"</formula>
    </cfRule>
    <cfRule type="cellIs" dxfId="153" priority="79" operator="equal">
      <formula>"Extremo"</formula>
    </cfRule>
    <cfRule type="cellIs" dxfId="152" priority="80" operator="equal">
      <formula>"Alto"</formula>
    </cfRule>
    <cfRule type="cellIs" dxfId="151" priority="81" operator="equal">
      <formula>"Moderado"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2" operator="equal">
      <formula>"Alto"</formula>
    </cfRule>
    <cfRule type="cellIs" dxfId="145" priority="61" operator="equal">
      <formula>"Extremo"</formula>
    </cfRule>
    <cfRule type="cellIs" dxfId="144" priority="63" operator="equal">
      <formula>"Moderado"</formula>
    </cfRule>
    <cfRule type="cellIs" dxfId="143" priority="64" operator="equal">
      <formula>"Bajo"</formula>
    </cfRule>
  </conditionalFormatting>
  <conditionalFormatting sqref="N40">
    <cfRule type="cellIs" dxfId="142" priority="54" operator="equal">
      <formula>"Moderado"</formula>
    </cfRule>
    <cfRule type="cellIs" dxfId="141" priority="53" operator="equal">
      <formula>"Alto"</formula>
    </cfRule>
    <cfRule type="cellIs" dxfId="140" priority="55" operator="equal">
      <formula>"Bajo"</formula>
    </cfRule>
    <cfRule type="cellIs" dxfId="139" priority="52" operator="equal">
      <formula>"Extremo"</formula>
    </cfRule>
  </conditionalFormatting>
  <conditionalFormatting sqref="N46">
    <cfRule type="cellIs" dxfId="138" priority="46" operator="equal">
      <formula>"Bajo"</formula>
    </cfRule>
    <cfRule type="cellIs" dxfId="137" priority="45" operator="equal">
      <formula>"Moderado"</formula>
    </cfRule>
    <cfRule type="cellIs" dxfId="136" priority="44" operator="equal">
      <formula>"Alto"</formula>
    </cfRule>
    <cfRule type="cellIs" dxfId="135" priority="43" operator="equal">
      <formula>"Extremo"</formula>
    </cfRule>
  </conditionalFormatting>
  <conditionalFormatting sqref="N52">
    <cfRule type="cellIs" dxfId="134" priority="34" operator="equal">
      <formula>"Extremo"</formula>
    </cfRule>
    <cfRule type="cellIs" dxfId="133" priority="35" operator="equal">
      <formula>"Alto"</formula>
    </cfRule>
    <cfRule type="cellIs" dxfId="132" priority="37" operator="equal">
      <formula>"Bajo"</formula>
    </cfRule>
    <cfRule type="cellIs" dxfId="131" priority="36" operator="equal">
      <formula>"Moderado"</formula>
    </cfRule>
  </conditionalFormatting>
  <conditionalFormatting sqref="N58">
    <cfRule type="cellIs" dxfId="130" priority="25" operator="equal">
      <formula>"Extremo"</formula>
    </cfRule>
    <cfRule type="cellIs" dxfId="129" priority="26" operator="equal">
      <formula>"Alto"</formula>
    </cfRule>
    <cfRule type="cellIs" dxfId="128" priority="28" operator="equal">
      <formula>"Bajo"</formula>
    </cfRule>
    <cfRule type="cellIs" dxfId="127" priority="27" operator="equal">
      <formula>"Moderado"</formula>
    </cfRule>
  </conditionalFormatting>
  <conditionalFormatting sqref="N64">
    <cfRule type="cellIs" dxfId="126" priority="16" operator="equal">
      <formula>"Extremo"</formula>
    </cfRule>
    <cfRule type="cellIs" dxfId="125" priority="19" operator="equal">
      <formula>"Bajo"</formula>
    </cfRule>
    <cfRule type="cellIs" dxfId="124" priority="18" operator="equal">
      <formula>"Moderado"</formula>
    </cfRule>
    <cfRule type="cellIs" dxfId="123" priority="17" operator="equal">
      <formula>"Alto"</formula>
    </cfRule>
  </conditionalFormatting>
  <conditionalFormatting sqref="Y10:Y69">
    <cfRule type="cellIs" dxfId="122" priority="15" operator="equal">
      <formula>"Muy Baja"</formula>
    </cfRule>
    <cfRule type="cellIs" dxfId="121" priority="13" operator="equal">
      <formula>"Media"</formula>
    </cfRule>
    <cfRule type="cellIs" dxfId="120" priority="12" operator="equal">
      <formula>"Alta"</formula>
    </cfRule>
    <cfRule type="cellIs" dxfId="119" priority="11" operator="equal">
      <formula>"Muy Alta"</formula>
    </cfRule>
    <cfRule type="cellIs" dxfId="118" priority="14" operator="equal">
      <formula>"Baja"</formula>
    </cfRule>
  </conditionalFormatting>
  <conditionalFormatting sqref="AA10:AA69">
    <cfRule type="cellIs" dxfId="117" priority="10" operator="equal">
      <formula>"Leve"</formula>
    </cfRule>
    <cfRule type="cellIs" dxfId="116" priority="9" operator="equal">
      <formula>"Menor"</formula>
    </cfRule>
    <cfRule type="cellIs" dxfId="115" priority="7" operator="equal">
      <formula>"Mayor"</formula>
    </cfRule>
    <cfRule type="cellIs" dxfId="114" priority="6" operator="equal">
      <formula>"Catastrófico"</formula>
    </cfRule>
    <cfRule type="cellIs" dxfId="113" priority="8" operator="equal">
      <formula>"Moderado"</formula>
    </cfRule>
  </conditionalFormatting>
  <conditionalFormatting sqref="AC10:AC69">
    <cfRule type="cellIs" dxfId="112" priority="2" operator="equal">
      <formula>"Extremo"</formula>
    </cfRule>
    <cfRule type="cellIs" dxfId="111" priority="5" operator="equal">
      <formula>"Bajo"</formula>
    </cfRule>
    <cfRule type="cellIs" dxfId="110" priority="4" operator="equal">
      <formula>"Moderado"</formula>
    </cfRule>
    <cfRule type="cellIs" dxfId="10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R5" zoomScale="75" zoomScaleNormal="75" workbookViewId="0">
      <selection activeCell="AH12" sqref="AH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364</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237</v>
      </c>
      <c r="D10" s="177" t="s">
        <v>239</v>
      </c>
      <c r="E10" s="201" t="s">
        <v>238</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242</v>
      </c>
      <c r="AF10" s="133" t="s">
        <v>241</v>
      </c>
      <c r="AG10" s="135">
        <v>45657</v>
      </c>
      <c r="AH10" s="135">
        <v>45539</v>
      </c>
      <c r="AI10" s="133" t="s">
        <v>387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388</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243</v>
      </c>
      <c r="AF11" s="134" t="s">
        <v>244</v>
      </c>
      <c r="AG11" s="135">
        <v>45657</v>
      </c>
      <c r="AH11" s="135">
        <v>45539</v>
      </c>
      <c r="AI11" s="133" t="s">
        <v>324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8" priority="231" operator="equal">
      <formula>"Muy Baja"</formula>
    </cfRule>
    <cfRule type="cellIs" dxfId="107" priority="227" operator="equal">
      <formula>"Muy Alta"</formula>
    </cfRule>
    <cfRule type="cellIs" dxfId="106" priority="230" operator="equal">
      <formula>"Baja"</formula>
    </cfRule>
    <cfRule type="cellIs" dxfId="105" priority="229" operator="equal">
      <formula>"Media"</formula>
    </cfRule>
    <cfRule type="cellIs" dxfId="104" priority="228" operator="equal">
      <formula>"Alta"</formula>
    </cfRule>
  </conditionalFormatting>
  <conditionalFormatting sqref="H22">
    <cfRule type="cellIs" dxfId="103" priority="182" operator="equal">
      <formula>"Alta"</formula>
    </cfRule>
    <cfRule type="cellIs" dxfId="102" priority="185" operator="equal">
      <formula>"Muy Baja"</formula>
    </cfRule>
    <cfRule type="cellIs" dxfId="101" priority="181" operator="equal">
      <formula>"Muy Alta"</formula>
    </cfRule>
    <cfRule type="cellIs" dxfId="100" priority="184" operator="equal">
      <formula>"Baja"</formula>
    </cfRule>
    <cfRule type="cellIs" dxfId="99" priority="183" operator="equal">
      <formula>"Media"</formula>
    </cfRule>
  </conditionalFormatting>
  <conditionalFormatting sqref="H28">
    <cfRule type="cellIs" dxfId="98" priority="162" operator="equal">
      <formula>"Muy Baja"</formula>
    </cfRule>
    <cfRule type="cellIs" dxfId="97" priority="160" operator="equal">
      <formula>"Media"</formula>
    </cfRule>
    <cfRule type="cellIs" dxfId="96" priority="158" operator="equal">
      <formula>"Muy Alta"</formula>
    </cfRule>
    <cfRule type="cellIs" dxfId="95" priority="159" operator="equal">
      <formula>"Alta"</formula>
    </cfRule>
    <cfRule type="cellIs" dxfId="94" priority="161" operator="equal">
      <formula>"Baja"</formula>
    </cfRule>
  </conditionalFormatting>
  <conditionalFormatting sqref="H34">
    <cfRule type="cellIs" dxfId="93" priority="136" operator="equal">
      <formula>"Alta"</formula>
    </cfRule>
    <cfRule type="cellIs" dxfId="92" priority="135" operator="equal">
      <formula>"Muy 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4" operator="equal">
      <formula>"Media"</formula>
    </cfRule>
    <cfRule type="cellIs" dxfId="86" priority="116" operator="equal">
      <formula>"Muy Baja"</formula>
    </cfRule>
    <cfRule type="cellIs" dxfId="85" priority="115" operator="equal">
      <formula>"Baja"</formula>
    </cfRule>
    <cfRule type="cellIs" dxfId="84" priority="113" operator="equal">
      <formula>"Alta"</formula>
    </cfRule>
  </conditionalFormatting>
  <conditionalFormatting sqref="H46">
    <cfRule type="cellIs" dxfId="83" priority="93" operator="equal">
      <formula>"Muy Baja"</formula>
    </cfRule>
    <cfRule type="cellIs" dxfId="82" priority="89" operator="equal">
      <formula>"Muy Alta"</formula>
    </cfRule>
    <cfRule type="cellIs" dxfId="81" priority="90" operator="equal">
      <formula>"Alta"</formula>
    </cfRule>
    <cfRule type="cellIs" dxfId="80" priority="91" operator="equal">
      <formula>"Media"</formula>
    </cfRule>
    <cfRule type="cellIs" dxfId="79" priority="92" operator="equal">
      <formula>"Baja"</formula>
    </cfRule>
  </conditionalFormatting>
  <conditionalFormatting sqref="H52">
    <cfRule type="cellIs" dxfId="78" priority="66" operator="equal">
      <formula>"Muy Alta"</formula>
    </cfRule>
    <cfRule type="cellIs" dxfId="77" priority="68" operator="equal">
      <formula>"Media"</formula>
    </cfRule>
    <cfRule type="cellIs" dxfId="76" priority="69" operator="equal">
      <formula>"Baja"</formula>
    </cfRule>
    <cfRule type="cellIs" dxfId="75" priority="70" operator="equal">
      <formula>"Muy Baja"</formula>
    </cfRule>
    <cfRule type="cellIs" dxfId="74" priority="67" operator="equal">
      <formula>"Alta"</formula>
    </cfRule>
  </conditionalFormatting>
  <conditionalFormatting sqref="H58">
    <cfRule type="cellIs" dxfId="73" priority="46" operator="equal">
      <formula>"Baja"</formula>
    </cfRule>
    <cfRule type="cellIs" dxfId="72" priority="43" operator="equal">
      <formula>"Muy Alta"</formula>
    </cfRule>
    <cfRule type="cellIs" dxfId="71" priority="44" operator="equal">
      <formula>"Alta"</formula>
    </cfRule>
    <cfRule type="cellIs" dxfId="70" priority="45" operator="equal">
      <formula>"Media"</formula>
    </cfRule>
    <cfRule type="cellIs" dxfId="69" priority="47" operator="equal">
      <formula>"Muy Baja"</formula>
    </cfRule>
  </conditionalFormatting>
  <conditionalFormatting sqref="H64">
    <cfRule type="cellIs" dxfId="68" priority="24" operator="equal">
      <formula>"Muy Baja"</formula>
    </cfRule>
    <cfRule type="cellIs" dxfId="67" priority="20" operator="equal">
      <formula>"Muy Alta"</formula>
    </cfRule>
    <cfRule type="cellIs" dxfId="66" priority="23" operator="equal">
      <formula>"Baja"</formula>
    </cfRule>
    <cfRule type="cellIs" dxfId="65" priority="22" operator="equal">
      <formula>"Media"</formula>
    </cfRule>
    <cfRule type="cellIs" dxfId="64" priority="21" operator="equal">
      <formula>"Alta"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6" operator="equal">
      <formula>"Leve"</formula>
    </cfRule>
    <cfRule type="cellIs" dxfId="61" priority="222" operator="equal">
      <formula>"Catastrófico"</formula>
    </cfRule>
    <cfRule type="cellIs" dxfId="60" priority="223" operator="equal">
      <formula>"Mayor"</formula>
    </cfRule>
    <cfRule type="cellIs" dxfId="59" priority="224" operator="equal">
      <formula>"Moderado"</formula>
    </cfRule>
    <cfRule type="cellIs" dxfId="58" priority="225" operator="equal">
      <formula>"Menor"</formula>
    </cfRule>
  </conditionalFormatting>
  <conditionalFormatting sqref="N10">
    <cfRule type="cellIs" dxfId="57" priority="221" operator="equal">
      <formula>"Bajo"</formula>
    </cfRule>
    <cfRule type="cellIs" dxfId="56" priority="218" operator="equal">
      <formula>"Extremo"</formula>
    </cfRule>
    <cfRule type="cellIs" dxfId="55" priority="219" operator="equal">
      <formula>"Alto"</formula>
    </cfRule>
    <cfRule type="cellIs" dxfId="54" priority="220" operator="equal">
      <formula>"Moderado"</formula>
    </cfRule>
  </conditionalFormatting>
  <conditionalFormatting sqref="N16">
    <cfRule type="cellIs" dxfId="53" priority="200" operator="equal">
      <formula>"Extremo"</formula>
    </cfRule>
    <cfRule type="cellIs" dxfId="52" priority="203" operator="equal">
      <formula>"Bajo"</formula>
    </cfRule>
    <cfRule type="cellIs" dxfId="51" priority="202" operator="equal">
      <formula>"Moderado"</formula>
    </cfRule>
    <cfRule type="cellIs" dxfId="50" priority="201" operator="equal">
      <formula>"Alto"</formula>
    </cfRule>
  </conditionalFormatting>
  <conditionalFormatting sqref="N22">
    <cfRule type="cellIs" dxfId="49" priority="180" operator="equal">
      <formula>"Bajo"</formula>
    </cfRule>
    <cfRule type="cellIs" dxfId="48" priority="177" operator="equal">
      <formula>"Extremo"</formula>
    </cfRule>
    <cfRule type="cellIs" dxfId="47" priority="178" operator="equal">
      <formula>"Alto"</formula>
    </cfRule>
    <cfRule type="cellIs" dxfId="46" priority="179" operator="equal">
      <formula>"Moderado"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2" operator="equal">
      <formula>"Alto"</formula>
    </cfRule>
    <cfRule type="cellIs" dxfId="40" priority="131" operator="equal">
      <formula>"Extremo"</formula>
    </cfRule>
    <cfRule type="cellIs" dxfId="39" priority="133" operator="equal">
      <formula>"Moderado"</formula>
    </cfRule>
    <cfRule type="cellIs" dxfId="38" priority="134" operator="equal">
      <formula>"Bajo"</formula>
    </cfRule>
  </conditionalFormatting>
  <conditionalFormatting sqref="N40">
    <cfRule type="cellIs" dxfId="37" priority="110" operator="equal">
      <formula>"Moderado"</formula>
    </cfRule>
    <cfRule type="cellIs" dxfId="36" priority="109" operator="equal">
      <formula>"Alto"</formula>
    </cfRule>
    <cfRule type="cellIs" dxfId="35" priority="111" operator="equal">
      <formula>"Bajo"</formula>
    </cfRule>
    <cfRule type="cellIs" dxfId="34" priority="108" operator="equal">
      <formula>"Extremo"</formula>
    </cfRule>
  </conditionalFormatting>
  <conditionalFormatting sqref="N46">
    <cfRule type="cellIs" dxfId="33" priority="88" operator="equal">
      <formula>"Bajo"</formula>
    </cfRule>
    <cfRule type="cellIs" dxfId="32" priority="87" operator="equal">
      <formula>"Moderado"</formula>
    </cfRule>
    <cfRule type="cellIs" dxfId="31" priority="86" operator="equal">
      <formula>"Alto"</formula>
    </cfRule>
    <cfRule type="cellIs" dxfId="30" priority="85" operator="equal">
      <formula>"Extremo"</formula>
    </cfRule>
  </conditionalFormatting>
  <conditionalFormatting sqref="N52">
    <cfRule type="cellIs" dxfId="29" priority="62" operator="equal">
      <formula>"Extremo"</formula>
    </cfRule>
    <cfRule type="cellIs" dxfId="28" priority="63" operator="equal">
      <formula>"Alto"</formula>
    </cfRule>
    <cfRule type="cellIs" dxfId="27" priority="65" operator="equal">
      <formula>"Bajo"</formula>
    </cfRule>
    <cfRule type="cellIs" dxfId="26" priority="64" operator="equal">
      <formula>"Moderado"</formula>
    </cfRule>
  </conditionalFormatting>
  <conditionalFormatting sqref="N58">
    <cfRule type="cellIs" dxfId="25" priority="39" operator="equal">
      <formula>"Extremo"</formula>
    </cfRule>
    <cfRule type="cellIs" dxfId="24" priority="40" operator="equal">
      <formula>"Alto"</formula>
    </cfRule>
    <cfRule type="cellIs" dxfId="23" priority="42" operator="equal">
      <formula>"Bajo"</formula>
    </cfRule>
    <cfRule type="cellIs" dxfId="22" priority="41" operator="equal">
      <formula>"Moderado"</formula>
    </cfRule>
  </conditionalFormatting>
  <conditionalFormatting sqref="N64">
    <cfRule type="cellIs" dxfId="21" priority="16" operator="equal">
      <formula>"Extremo"</formula>
    </cfRule>
    <cfRule type="cellIs" dxfId="20" priority="19" operator="equal">
      <formula>"Bajo"</formula>
    </cfRule>
    <cfRule type="cellIs" dxfId="19" priority="18" operator="equal">
      <formula>"Moderado"</formula>
    </cfRule>
    <cfRule type="cellIs" dxfId="18" priority="17" operator="equal">
      <formula>"Alto"</formula>
    </cfRule>
  </conditionalFormatting>
  <conditionalFormatting sqref="Y10:Y69">
    <cfRule type="cellIs" dxfId="17" priority="15" operator="equal">
      <formula>"Muy Baja"</formula>
    </cfRule>
    <cfRule type="cellIs" dxfId="16" priority="13" operator="equal">
      <formula>"Media"</formula>
    </cfRule>
    <cfRule type="cellIs" dxfId="15" priority="12" operator="equal">
      <formula>"Alta"</formula>
    </cfRule>
    <cfRule type="cellIs" dxfId="14" priority="11" operator="equal">
      <formula>"Muy Alta"</formula>
    </cfRule>
    <cfRule type="cellIs" dxfId="13" priority="14" operator="equal">
      <formula>"Baja"</formula>
    </cfRule>
  </conditionalFormatting>
  <conditionalFormatting sqref="AA10:AA69">
    <cfRule type="cellIs" dxfId="12" priority="10" operator="equal">
      <formula>"Leve"</formula>
    </cfRule>
    <cfRule type="cellIs" dxfId="11" priority="9" operator="equal">
      <formula>"Menor"</formula>
    </cfRule>
    <cfRule type="cellIs" dxfId="10" priority="7" operator="equal">
      <formula>"Mayor"</formula>
    </cfRule>
    <cfRule type="cellIs" dxfId="9" priority="6" operator="equal">
      <formula>"Catastrófico"</formula>
    </cfRule>
    <cfRule type="cellIs" dxfId="8" priority="8" operator="equal">
      <formula>"Moderado"</formula>
    </cfRule>
  </conditionalFormatting>
  <conditionalFormatting sqref="AC10:AC69">
    <cfRule type="cellIs" dxfId="7" priority="2" operator="equal">
      <formula>"Extremo"</formula>
    </cfRule>
    <cfRule type="cellIs" dxfId="6" priority="5" operator="equal">
      <formula>"Bajo"</formula>
    </cfRule>
    <cfRule type="cellIs" dxfId="5" priority="4" operator="equal">
      <formula>"Moderado"</formula>
    </cfRule>
    <cfRule type="cellIs" dxfId="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0"/>
  <sheetViews>
    <sheetView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323" t="s">
        <v>161</v>
      </c>
      <c r="C2" s="323"/>
      <c r="D2" s="323"/>
      <c r="E2" s="323"/>
      <c r="F2" s="323"/>
      <c r="G2" s="323"/>
      <c r="H2" s="323"/>
      <c r="I2" s="323"/>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323"/>
      <c r="C3" s="323"/>
      <c r="D3" s="323"/>
      <c r="E3" s="323"/>
      <c r="F3" s="323"/>
      <c r="G3" s="323"/>
      <c r="H3" s="323"/>
      <c r="I3" s="323"/>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323"/>
      <c r="C4" s="323"/>
      <c r="D4" s="323"/>
      <c r="E4" s="323"/>
      <c r="F4" s="323"/>
      <c r="G4" s="323"/>
      <c r="H4" s="323"/>
      <c r="I4" s="323"/>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38" t="s">
        <v>4</v>
      </c>
      <c r="C6" s="238"/>
      <c r="D6" s="239"/>
      <c r="E6" s="276" t="s">
        <v>116</v>
      </c>
      <c r="F6" s="277"/>
      <c r="G6" s="277"/>
      <c r="H6" s="277"/>
      <c r="I6" s="278"/>
      <c r="J6" s="287" t="str">
        <f ca="1">IF(AND(academico!$H$10="Muy Alta",academico!$L$10="Leve"),CONCATENATE("R",academico!$A$10),"")</f>
        <v/>
      </c>
      <c r="K6" s="288"/>
      <c r="L6" s="288" t="str">
        <f ca="1">IF(AND(academico!$H$16="Muy Alta",academico!$L$16="Leve"),CONCATENATE("R",academico!$A$16),"")</f>
        <v/>
      </c>
      <c r="M6" s="288"/>
      <c r="N6" s="288" t="str">
        <f ca="1">IF(AND(academico!$H$22="Muy Alta",academico!$L$22="Leve"),CONCATENATE("R",academico!$A$22),"")</f>
        <v/>
      </c>
      <c r="O6" s="290"/>
      <c r="P6" s="287" t="str">
        <f ca="1">IF(AND(academico!$H$10="Muy Alta",academico!$L$10="Menor"),CONCATENATE("R",academico!$A$10),"")</f>
        <v/>
      </c>
      <c r="Q6" s="288"/>
      <c r="R6" s="288" t="str">
        <f ca="1">IF(AND(academico!$H$16="Muy Alta",academico!$L$16="Menor"),CONCATENATE("R",academico!$A$16),"")</f>
        <v/>
      </c>
      <c r="S6" s="288"/>
      <c r="T6" s="288" t="str">
        <f ca="1">IF(AND(academico!$H$22="Muy Alta",academico!$L$22="Menor"),CONCATENATE("R",academico!$A$22),"")</f>
        <v/>
      </c>
      <c r="U6" s="290"/>
      <c r="V6" s="287" t="str">
        <f ca="1">IF(AND(academico!$H$10="Muy Alta",academico!$L$10="Moderado"),CONCATENATE("R",academico!$A$10),"")</f>
        <v/>
      </c>
      <c r="W6" s="288"/>
      <c r="X6" s="288" t="str">
        <f ca="1">IF(AND(academico!$H$16="Muy Alta",academico!$L$16="Moderado"),CONCATENATE("R",academico!$A$16),"")</f>
        <v/>
      </c>
      <c r="Y6" s="288"/>
      <c r="Z6" s="288" t="str">
        <f ca="1">IF(AND(academico!$H$22="Muy Alta",academico!$L$22="Moderado"),CONCATENATE("R",academico!$A$22),"")</f>
        <v/>
      </c>
      <c r="AA6" s="290"/>
      <c r="AB6" s="287" t="str">
        <f ca="1">IF(AND(academico!$H$10="Muy Alta",academico!$L$10="Mayor"),CONCATENATE("R",academico!$A$10),"")</f>
        <v/>
      </c>
      <c r="AC6" s="288"/>
      <c r="AD6" s="288" t="str">
        <f ca="1">IF(AND(academico!$H$16="Muy Alta",academico!$L$16="Mayor"),CONCATENATE("R",academico!$A$16),"")</f>
        <v/>
      </c>
      <c r="AE6" s="288"/>
      <c r="AF6" s="288" t="str">
        <f ca="1">IF(AND(academico!$H$22="Muy Alta",academico!$L$22="Mayor"),CONCATENATE("R",academico!$A$22),"")</f>
        <v/>
      </c>
      <c r="AG6" s="290"/>
      <c r="AH6" s="302" t="str">
        <f ca="1">IF(AND(academico!$H$10="Muy Alta",academico!$L$10="Catastrófico"),CONCATENATE("R",academico!$A$10),"")</f>
        <v/>
      </c>
      <c r="AI6" s="303"/>
      <c r="AJ6" s="303" t="str">
        <f ca="1">IF(AND(academico!$H$16="Muy Alta",academico!$L$16="Catastrófico"),CONCATENATE("R",academico!$A$16),"")</f>
        <v/>
      </c>
      <c r="AK6" s="303"/>
      <c r="AL6" s="303" t="str">
        <f ca="1">IF(AND(academico!$H$22="Muy Alta",academico!$L$22="Catastrófico"),CONCATENATE("R",academico!$A$22),"")</f>
        <v/>
      </c>
      <c r="AM6" s="304"/>
      <c r="AO6" s="240" t="s">
        <v>79</v>
      </c>
      <c r="AP6" s="241"/>
      <c r="AQ6" s="241"/>
      <c r="AR6" s="241"/>
      <c r="AS6" s="241"/>
      <c r="AT6" s="2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38"/>
      <c r="C7" s="238"/>
      <c r="D7" s="239"/>
      <c r="E7" s="279"/>
      <c r="F7" s="280"/>
      <c r="G7" s="280"/>
      <c r="H7" s="280"/>
      <c r="I7" s="281"/>
      <c r="J7" s="289"/>
      <c r="K7" s="285"/>
      <c r="L7" s="285"/>
      <c r="M7" s="285"/>
      <c r="N7" s="285"/>
      <c r="O7" s="286"/>
      <c r="P7" s="289"/>
      <c r="Q7" s="285"/>
      <c r="R7" s="285"/>
      <c r="S7" s="285"/>
      <c r="T7" s="285"/>
      <c r="U7" s="286"/>
      <c r="V7" s="289"/>
      <c r="W7" s="285"/>
      <c r="X7" s="285"/>
      <c r="Y7" s="285"/>
      <c r="Z7" s="285"/>
      <c r="AA7" s="286"/>
      <c r="AB7" s="289"/>
      <c r="AC7" s="285"/>
      <c r="AD7" s="285"/>
      <c r="AE7" s="285"/>
      <c r="AF7" s="285"/>
      <c r="AG7" s="286"/>
      <c r="AH7" s="296"/>
      <c r="AI7" s="297"/>
      <c r="AJ7" s="297"/>
      <c r="AK7" s="297"/>
      <c r="AL7" s="297"/>
      <c r="AM7" s="298"/>
      <c r="AN7" s="83"/>
      <c r="AO7" s="243"/>
      <c r="AP7" s="244"/>
      <c r="AQ7" s="244"/>
      <c r="AR7" s="244"/>
      <c r="AS7" s="244"/>
      <c r="AT7" s="2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38"/>
      <c r="C8" s="238"/>
      <c r="D8" s="239"/>
      <c r="E8" s="279"/>
      <c r="F8" s="280"/>
      <c r="G8" s="280"/>
      <c r="H8" s="280"/>
      <c r="I8" s="281"/>
      <c r="J8" s="289" t="str">
        <f ca="1">IF(AND(academico!$H$28="Muy Alta",academico!$L$28="Leve"),CONCATENATE("R",academico!$A$28),"")</f>
        <v/>
      </c>
      <c r="K8" s="285"/>
      <c r="L8" s="285" t="str">
        <f ca="1">IF(AND(academico!$H$34="Muy Alta",academico!$L$34="Leve"),CONCATENATE("R",academico!$A$34),"")</f>
        <v/>
      </c>
      <c r="M8" s="285"/>
      <c r="N8" s="285" t="str">
        <f ca="1">IF(AND(academico!$H$40="Muy Alta",academico!$L$40="Leve"),CONCATENATE("R",academico!$A$40),"")</f>
        <v/>
      </c>
      <c r="O8" s="286"/>
      <c r="P8" s="289" t="str">
        <f ca="1">IF(AND(academico!$H$28="Muy Alta",academico!$L$28="Menor"),CONCATENATE("R",academico!$A$28),"")</f>
        <v/>
      </c>
      <c r="Q8" s="285"/>
      <c r="R8" s="285" t="str">
        <f ca="1">IF(AND(academico!$H$34="Muy Alta",academico!$L$34="Menor"),CONCATENATE("R",academico!$A$34),"")</f>
        <v/>
      </c>
      <c r="S8" s="285"/>
      <c r="T8" s="285" t="str">
        <f ca="1">IF(AND(academico!$H$40="Muy Alta",academico!$L$40="Menor"),CONCATENATE("R",academico!$A$40),"")</f>
        <v/>
      </c>
      <c r="U8" s="286"/>
      <c r="V8" s="289" t="str">
        <f ca="1">IF(AND(academico!$H$28="Muy Alta",academico!$L$28="Moderado"),CONCATENATE("R",academico!$A$28),"")</f>
        <v/>
      </c>
      <c r="W8" s="285"/>
      <c r="X8" s="285" t="str">
        <f ca="1">IF(AND(academico!$H$34="Muy Alta",academico!$L$34="Moderado"),CONCATENATE("R",academico!$A$34),"")</f>
        <v/>
      </c>
      <c r="Y8" s="285"/>
      <c r="Z8" s="285" t="str">
        <f ca="1">IF(AND(academico!$H$40="Muy Alta",academico!$L$40="Moderado"),CONCATENATE("R",academico!$A$40),"")</f>
        <v/>
      </c>
      <c r="AA8" s="286"/>
      <c r="AB8" s="289" t="str">
        <f ca="1">IF(AND(academico!$H$28="Muy Alta",academico!$L$28="Mayor"),CONCATENATE("R",academico!$A$28),"")</f>
        <v/>
      </c>
      <c r="AC8" s="285"/>
      <c r="AD8" s="285" t="str">
        <f ca="1">IF(AND(academico!$H$34="Muy Alta",academico!$L$34="Mayor"),CONCATENATE("R",academico!$A$34),"")</f>
        <v/>
      </c>
      <c r="AE8" s="285"/>
      <c r="AF8" s="285" t="str">
        <f ca="1">IF(AND(academico!$H$40="Muy Alta",academico!$L$40="Mayor"),CONCATENATE("R",academico!$A$40),"")</f>
        <v/>
      </c>
      <c r="AG8" s="286"/>
      <c r="AH8" s="296" t="str">
        <f ca="1">IF(AND(academico!$H$28="Muy Alta",academico!$L$28="Catastrófico"),CONCATENATE("R",academico!$A$28),"")</f>
        <v/>
      </c>
      <c r="AI8" s="297"/>
      <c r="AJ8" s="297" t="str">
        <f ca="1">IF(AND(academico!$H$34="Muy Alta",academico!$L$34="Catastrófico"),CONCATENATE("R",academico!$A$34),"")</f>
        <v/>
      </c>
      <c r="AK8" s="297"/>
      <c r="AL8" s="297" t="str">
        <f ca="1">IF(AND(academico!$H$40="Muy Alta",academico!$L$40="Catastrófico"),CONCATENATE("R",academico!$A$40),"")</f>
        <v/>
      </c>
      <c r="AM8" s="298"/>
      <c r="AN8" s="83"/>
      <c r="AO8" s="243"/>
      <c r="AP8" s="244"/>
      <c r="AQ8" s="244"/>
      <c r="AR8" s="244"/>
      <c r="AS8" s="244"/>
      <c r="AT8" s="2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38"/>
      <c r="C9" s="238"/>
      <c r="D9" s="239"/>
      <c r="E9" s="279"/>
      <c r="F9" s="280"/>
      <c r="G9" s="280"/>
      <c r="H9" s="280"/>
      <c r="I9" s="281"/>
      <c r="J9" s="289"/>
      <c r="K9" s="285"/>
      <c r="L9" s="285"/>
      <c r="M9" s="285"/>
      <c r="N9" s="285"/>
      <c r="O9" s="286"/>
      <c r="P9" s="289"/>
      <c r="Q9" s="285"/>
      <c r="R9" s="285"/>
      <c r="S9" s="285"/>
      <c r="T9" s="285"/>
      <c r="U9" s="286"/>
      <c r="V9" s="289"/>
      <c r="W9" s="285"/>
      <c r="X9" s="285"/>
      <c r="Y9" s="285"/>
      <c r="Z9" s="285"/>
      <c r="AA9" s="286"/>
      <c r="AB9" s="289"/>
      <c r="AC9" s="285"/>
      <c r="AD9" s="285"/>
      <c r="AE9" s="285"/>
      <c r="AF9" s="285"/>
      <c r="AG9" s="286"/>
      <c r="AH9" s="296"/>
      <c r="AI9" s="297"/>
      <c r="AJ9" s="297"/>
      <c r="AK9" s="297"/>
      <c r="AL9" s="297"/>
      <c r="AM9" s="298"/>
      <c r="AN9" s="83"/>
      <c r="AO9" s="243"/>
      <c r="AP9" s="244"/>
      <c r="AQ9" s="244"/>
      <c r="AR9" s="244"/>
      <c r="AS9" s="244"/>
      <c r="AT9" s="2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38"/>
      <c r="C10" s="238"/>
      <c r="D10" s="239"/>
      <c r="E10" s="279"/>
      <c r="F10" s="280"/>
      <c r="G10" s="280"/>
      <c r="H10" s="280"/>
      <c r="I10" s="281"/>
      <c r="J10" s="289" t="str">
        <f ca="1">IF(AND(academico!$H$46="Muy Alta",academico!$L$46="Leve"),CONCATENATE("R",academico!$A$46),"")</f>
        <v/>
      </c>
      <c r="K10" s="285"/>
      <c r="L10" s="285" t="str">
        <f ca="1">IF(AND(academico!$H$52="Muy Alta",academico!$L$52="Leve"),CONCATENATE("R",academico!$A$52),"")</f>
        <v/>
      </c>
      <c r="M10" s="285"/>
      <c r="N10" s="285" t="str">
        <f ca="1">IF(AND(academico!$H$58="Muy Alta",academico!$L$58="Leve"),CONCATENATE("R",academico!$A$58),"")</f>
        <v/>
      </c>
      <c r="O10" s="286"/>
      <c r="P10" s="289" t="str">
        <f ca="1">IF(AND(academico!$H$46="Muy Alta",academico!$L$46="Menor"),CONCATENATE("R",academico!$A$46),"")</f>
        <v/>
      </c>
      <c r="Q10" s="285"/>
      <c r="R10" s="285" t="str">
        <f ca="1">IF(AND(academico!$H$52="Muy Alta",academico!$L$52="Menor"),CONCATENATE("R",academico!$A$52),"")</f>
        <v/>
      </c>
      <c r="S10" s="285"/>
      <c r="T10" s="285" t="str">
        <f ca="1">IF(AND(academico!$H$58="Muy Alta",academico!$L$58="Menor"),CONCATENATE("R",academico!$A$58),"")</f>
        <v/>
      </c>
      <c r="U10" s="286"/>
      <c r="V10" s="289" t="str">
        <f ca="1">IF(AND(academico!$H$46="Muy Alta",academico!$L$46="Moderado"),CONCATENATE("R",academico!$A$46),"")</f>
        <v/>
      </c>
      <c r="W10" s="285"/>
      <c r="X10" s="285" t="str">
        <f ca="1">IF(AND(academico!$H$52="Muy Alta",academico!$L$52="Moderado"),CONCATENATE("R",academico!$A$52),"")</f>
        <v/>
      </c>
      <c r="Y10" s="285"/>
      <c r="Z10" s="285" t="str">
        <f ca="1">IF(AND(academico!$H$58="Muy Alta",academico!$L$58="Moderado"),CONCATENATE("R",academico!$A$58),"")</f>
        <v/>
      </c>
      <c r="AA10" s="286"/>
      <c r="AB10" s="289" t="str">
        <f ca="1">IF(AND(academico!$H$46="Muy Alta",academico!$L$46="Mayor"),CONCATENATE("R",academico!$A$46),"")</f>
        <v/>
      </c>
      <c r="AC10" s="285"/>
      <c r="AD10" s="285" t="str">
        <f ca="1">IF(AND(academico!$H$52="Muy Alta",academico!$L$52="Mayor"),CONCATENATE("R",academico!$A$52),"")</f>
        <v/>
      </c>
      <c r="AE10" s="285"/>
      <c r="AF10" s="285" t="str">
        <f ca="1">IF(AND(academico!$H$58="Muy Alta",academico!$L$58="Mayor"),CONCATENATE("R",academico!$A$58),"")</f>
        <v/>
      </c>
      <c r="AG10" s="286"/>
      <c r="AH10" s="296" t="str">
        <f ca="1">IF(AND(academico!$H$46="Muy Alta",academico!$L$46="Catastrófico"),CONCATENATE("R",academico!$A$46),"")</f>
        <v/>
      </c>
      <c r="AI10" s="297"/>
      <c r="AJ10" s="297" t="str">
        <f ca="1">IF(AND(academico!$H$52="Muy Alta",academico!$L$52="Catastrófico"),CONCATENATE("R",academico!$A$52),"")</f>
        <v/>
      </c>
      <c r="AK10" s="297"/>
      <c r="AL10" s="297" t="str">
        <f ca="1">IF(AND(academico!$H$58="Muy Alta",academico!$L$58="Catastrófico"),CONCATENATE("R",academico!$A$58),"")</f>
        <v/>
      </c>
      <c r="AM10" s="298"/>
      <c r="AN10" s="83"/>
      <c r="AO10" s="243"/>
      <c r="AP10" s="244"/>
      <c r="AQ10" s="244"/>
      <c r="AR10" s="244"/>
      <c r="AS10" s="244"/>
      <c r="AT10" s="2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38"/>
      <c r="C11" s="238"/>
      <c r="D11" s="239"/>
      <c r="E11" s="279"/>
      <c r="F11" s="280"/>
      <c r="G11" s="280"/>
      <c r="H11" s="280"/>
      <c r="I11" s="281"/>
      <c r="J11" s="289"/>
      <c r="K11" s="285"/>
      <c r="L11" s="285"/>
      <c r="M11" s="285"/>
      <c r="N11" s="285"/>
      <c r="O11" s="286"/>
      <c r="P11" s="289"/>
      <c r="Q11" s="285"/>
      <c r="R11" s="285"/>
      <c r="S11" s="285"/>
      <c r="T11" s="285"/>
      <c r="U11" s="286"/>
      <c r="V11" s="289"/>
      <c r="W11" s="285"/>
      <c r="X11" s="285"/>
      <c r="Y11" s="285"/>
      <c r="Z11" s="285"/>
      <c r="AA11" s="286"/>
      <c r="AB11" s="289"/>
      <c r="AC11" s="285"/>
      <c r="AD11" s="285"/>
      <c r="AE11" s="285"/>
      <c r="AF11" s="285"/>
      <c r="AG11" s="286"/>
      <c r="AH11" s="296"/>
      <c r="AI11" s="297"/>
      <c r="AJ11" s="297"/>
      <c r="AK11" s="297"/>
      <c r="AL11" s="297"/>
      <c r="AM11" s="298"/>
      <c r="AN11" s="83"/>
      <c r="AO11" s="243"/>
      <c r="AP11" s="244"/>
      <c r="AQ11" s="244"/>
      <c r="AR11" s="244"/>
      <c r="AS11" s="244"/>
      <c r="AT11" s="2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38"/>
      <c r="C12" s="238"/>
      <c r="D12" s="239"/>
      <c r="E12" s="279"/>
      <c r="F12" s="280"/>
      <c r="G12" s="280"/>
      <c r="H12" s="280"/>
      <c r="I12" s="281"/>
      <c r="J12" s="289" t="str">
        <f ca="1">IF(AND(academico!$H$64="Muy Alta",academico!$L$64="Leve"),CONCATENATE("R",academico!$A$64),"")</f>
        <v/>
      </c>
      <c r="K12" s="285"/>
      <c r="L12" s="285" t="str">
        <f>IF(AND(academico!$H$70="Muy Alta",academico!$L$70="Leve"),CONCATENATE("R",academico!$A$70),"")</f>
        <v/>
      </c>
      <c r="M12" s="285"/>
      <c r="N12" s="285" t="str">
        <f>IF(AND(academico!$H$76="Muy Alta",academico!$L$76="Leve"),CONCATENATE("R",academico!$A$76),"")</f>
        <v/>
      </c>
      <c r="O12" s="286"/>
      <c r="P12" s="289" t="str">
        <f ca="1">IF(AND(academico!$H$64="Muy Alta",academico!$L$64="Menor"),CONCATENATE("R",academico!$A$64),"")</f>
        <v/>
      </c>
      <c r="Q12" s="285"/>
      <c r="R12" s="285" t="str">
        <f>IF(AND(academico!$H$70="Muy Alta",academico!$L$70="Menor"),CONCATENATE("R",academico!$A$70),"")</f>
        <v/>
      </c>
      <c r="S12" s="285"/>
      <c r="T12" s="285" t="str">
        <f>IF(AND(academico!$H$76="Muy Alta",academico!$L$76="Menor"),CONCATENATE("R",academico!$A$76),"")</f>
        <v/>
      </c>
      <c r="U12" s="286"/>
      <c r="V12" s="289" t="str">
        <f ca="1">IF(AND(academico!$H$64="Muy Alta",academico!$L$64="Moderado"),CONCATENATE("R",academico!$A$64),"")</f>
        <v/>
      </c>
      <c r="W12" s="285"/>
      <c r="X12" s="285" t="str">
        <f>IF(AND(academico!$H$70="Muy Alta",academico!$L$70="Moderado"),CONCATENATE("R",academico!$A$70),"")</f>
        <v/>
      </c>
      <c r="Y12" s="285"/>
      <c r="Z12" s="285" t="str">
        <f>IF(AND(academico!$H$76="Muy Alta",academico!$L$76="Moderado"),CONCATENATE("R",academico!$A$76),"")</f>
        <v/>
      </c>
      <c r="AA12" s="286"/>
      <c r="AB12" s="289" t="str">
        <f ca="1">IF(AND(academico!$H$64="Muy Alta",academico!$L$64="Mayor"),CONCATENATE("R",academico!$A$64),"")</f>
        <v/>
      </c>
      <c r="AC12" s="285"/>
      <c r="AD12" s="285" t="str">
        <f>IF(AND(academico!$H$70="Muy Alta",academico!$L$70="Mayor"),CONCATENATE("R",academico!$A$70),"")</f>
        <v/>
      </c>
      <c r="AE12" s="285"/>
      <c r="AF12" s="285" t="str">
        <f>IF(AND(academico!$H$76="Muy Alta",academico!$L$76="Mayor"),CONCATENATE("R",academico!$A$76),"")</f>
        <v/>
      </c>
      <c r="AG12" s="286"/>
      <c r="AH12" s="296" t="str">
        <f ca="1">IF(AND(academico!$H$64="Muy Alta",academico!$L$64="Catastrófico"),CONCATENATE("R",academico!$A$64),"")</f>
        <v/>
      </c>
      <c r="AI12" s="297"/>
      <c r="AJ12" s="297" t="str">
        <f>IF(AND(academico!$H$70="Muy Alta",academico!$L$70="Catastrófico"),CONCATENATE("R",academico!$A$70),"")</f>
        <v/>
      </c>
      <c r="AK12" s="297"/>
      <c r="AL12" s="297" t="str">
        <f>IF(AND(academico!$H$76="Muy Alta",academico!$L$76="Catastrófico"),CONCATENATE("R",academico!$A$76),"")</f>
        <v/>
      </c>
      <c r="AM12" s="298"/>
      <c r="AN12" s="83"/>
      <c r="AO12" s="243"/>
      <c r="AP12" s="244"/>
      <c r="AQ12" s="244"/>
      <c r="AR12" s="244"/>
      <c r="AS12" s="244"/>
      <c r="AT12" s="2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38"/>
      <c r="C13" s="238"/>
      <c r="D13" s="239"/>
      <c r="E13" s="282"/>
      <c r="F13" s="283"/>
      <c r="G13" s="283"/>
      <c r="H13" s="283"/>
      <c r="I13" s="284"/>
      <c r="J13" s="289"/>
      <c r="K13" s="285"/>
      <c r="L13" s="285"/>
      <c r="M13" s="285"/>
      <c r="N13" s="285"/>
      <c r="O13" s="286"/>
      <c r="P13" s="289"/>
      <c r="Q13" s="285"/>
      <c r="R13" s="285"/>
      <c r="S13" s="285"/>
      <c r="T13" s="285"/>
      <c r="U13" s="286"/>
      <c r="V13" s="289"/>
      <c r="W13" s="285"/>
      <c r="X13" s="285"/>
      <c r="Y13" s="285"/>
      <c r="Z13" s="285"/>
      <c r="AA13" s="286"/>
      <c r="AB13" s="289"/>
      <c r="AC13" s="285"/>
      <c r="AD13" s="285"/>
      <c r="AE13" s="285"/>
      <c r="AF13" s="285"/>
      <c r="AG13" s="286"/>
      <c r="AH13" s="299"/>
      <c r="AI13" s="300"/>
      <c r="AJ13" s="300"/>
      <c r="AK13" s="300"/>
      <c r="AL13" s="300"/>
      <c r="AM13" s="301"/>
      <c r="AN13" s="83"/>
      <c r="AO13" s="246"/>
      <c r="AP13" s="247"/>
      <c r="AQ13" s="247"/>
      <c r="AR13" s="247"/>
      <c r="AS13" s="247"/>
      <c r="AT13" s="248"/>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38"/>
      <c r="C14" s="238"/>
      <c r="D14" s="239"/>
      <c r="E14" s="276" t="s">
        <v>115</v>
      </c>
      <c r="F14" s="277"/>
      <c r="G14" s="277"/>
      <c r="H14" s="277"/>
      <c r="I14" s="277"/>
      <c r="J14" s="311" t="str">
        <f ca="1">IF(AND(academico!$H$10="Alta",academico!$L$10="Leve"),CONCATENATE("R",academico!$A$10),"")</f>
        <v/>
      </c>
      <c r="K14" s="312"/>
      <c r="L14" s="312" t="str">
        <f ca="1">IF(AND(academico!$H$16="Alta",academico!$L$16="Leve"),CONCATENATE("R",academico!$A$16),"")</f>
        <v/>
      </c>
      <c r="M14" s="312"/>
      <c r="N14" s="312" t="str">
        <f ca="1">IF(AND(academico!$H$22="Alta",academico!$L$22="Leve"),CONCATENATE("R",academico!$A$22),"")</f>
        <v/>
      </c>
      <c r="O14" s="313"/>
      <c r="P14" s="311" t="str">
        <f ca="1">IF(AND(academico!$H$10="Alta",academico!$L$10="Menor"),CONCATENATE("R",academico!$A$10),"")</f>
        <v/>
      </c>
      <c r="Q14" s="312"/>
      <c r="R14" s="312" t="str">
        <f ca="1">IF(AND(academico!$H$16="Alta",academico!$L$16="Menor"),CONCATENATE("R",academico!$A$16),"")</f>
        <v/>
      </c>
      <c r="S14" s="312"/>
      <c r="T14" s="312" t="str">
        <f ca="1">IF(AND(academico!$H$22="Alta",academico!$L$22="Menor"),CONCATENATE("R",academico!$A$22),"")</f>
        <v/>
      </c>
      <c r="U14" s="313"/>
      <c r="V14" s="287" t="str">
        <f ca="1">IF(AND(academico!$H$10="Alta",academico!$L$10="Moderado"),CONCATENATE("R",academico!$A$10),"")</f>
        <v/>
      </c>
      <c r="W14" s="288"/>
      <c r="X14" s="288" t="str">
        <f ca="1">IF(AND(academico!$H$16="Alta",academico!$L$16="Moderado"),CONCATENATE("R",academico!$A$16),"")</f>
        <v/>
      </c>
      <c r="Y14" s="288"/>
      <c r="Z14" s="288" t="str">
        <f ca="1">IF(AND(academico!$H$22="Alta",academico!$L$22="Moderado"),CONCATENATE("R",academico!$A$22),"")</f>
        <v/>
      </c>
      <c r="AA14" s="290"/>
      <c r="AB14" s="287" t="str">
        <f ca="1">IF(AND(academico!$H$10="Alta",academico!$L$10="Mayor"),CONCATENATE("R",academico!$A$10),"")</f>
        <v/>
      </c>
      <c r="AC14" s="288"/>
      <c r="AD14" s="288" t="str">
        <f ca="1">IF(AND(academico!$H$16="Alta",academico!$L$16="Mayor"),CONCATENATE("R",academico!$A$16),"")</f>
        <v/>
      </c>
      <c r="AE14" s="288"/>
      <c r="AF14" s="288" t="str">
        <f ca="1">IF(AND(academico!$H$22="Alta",academico!$L$22="Mayor"),CONCATENATE("R",academico!$A$22),"")</f>
        <v/>
      </c>
      <c r="AG14" s="290"/>
      <c r="AH14" s="302" t="str">
        <f ca="1">IF(AND(academico!$H$10="Alta",academico!$L$10="Catastrófico"),CONCATENATE("R",academico!$A$10),"")</f>
        <v/>
      </c>
      <c r="AI14" s="303"/>
      <c r="AJ14" s="303" t="str">
        <f ca="1">IF(AND(academico!$H$16="Alta",academico!$L$16="Catastrófico"),CONCATENATE("R",academico!$A$16),"")</f>
        <v/>
      </c>
      <c r="AK14" s="303"/>
      <c r="AL14" s="303" t="str">
        <f ca="1">IF(AND(academico!$H$22="Alta",academico!$L$22="Catastrófico"),CONCATENATE("R",academico!$A$22),"")</f>
        <v/>
      </c>
      <c r="AM14" s="304"/>
      <c r="AN14" s="83"/>
      <c r="AO14" s="249" t="s">
        <v>80</v>
      </c>
      <c r="AP14" s="250"/>
      <c r="AQ14" s="250"/>
      <c r="AR14" s="250"/>
      <c r="AS14" s="250"/>
      <c r="AT14" s="251"/>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38"/>
      <c r="C15" s="238"/>
      <c r="D15" s="239"/>
      <c r="E15" s="279"/>
      <c r="F15" s="280"/>
      <c r="G15" s="280"/>
      <c r="H15" s="280"/>
      <c r="I15" s="280"/>
      <c r="J15" s="305"/>
      <c r="K15" s="306"/>
      <c r="L15" s="306"/>
      <c r="M15" s="306"/>
      <c r="N15" s="306"/>
      <c r="O15" s="307"/>
      <c r="P15" s="305"/>
      <c r="Q15" s="306"/>
      <c r="R15" s="306"/>
      <c r="S15" s="306"/>
      <c r="T15" s="306"/>
      <c r="U15" s="307"/>
      <c r="V15" s="289"/>
      <c r="W15" s="285"/>
      <c r="X15" s="285"/>
      <c r="Y15" s="285"/>
      <c r="Z15" s="285"/>
      <c r="AA15" s="286"/>
      <c r="AB15" s="289"/>
      <c r="AC15" s="285"/>
      <c r="AD15" s="285"/>
      <c r="AE15" s="285"/>
      <c r="AF15" s="285"/>
      <c r="AG15" s="286"/>
      <c r="AH15" s="296"/>
      <c r="AI15" s="297"/>
      <c r="AJ15" s="297"/>
      <c r="AK15" s="297"/>
      <c r="AL15" s="297"/>
      <c r="AM15" s="298"/>
      <c r="AN15" s="83"/>
      <c r="AO15" s="252"/>
      <c r="AP15" s="253"/>
      <c r="AQ15" s="253"/>
      <c r="AR15" s="253"/>
      <c r="AS15" s="253"/>
      <c r="AT15" s="254"/>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38"/>
      <c r="C16" s="238"/>
      <c r="D16" s="239"/>
      <c r="E16" s="279"/>
      <c r="F16" s="280"/>
      <c r="G16" s="280"/>
      <c r="H16" s="280"/>
      <c r="I16" s="280"/>
      <c r="J16" s="305" t="str">
        <f ca="1">IF(AND(academico!$H$28="Alta",academico!$L$28="Leve"),CONCATENATE("R",academico!$A$28),"")</f>
        <v/>
      </c>
      <c r="K16" s="306"/>
      <c r="L16" s="306" t="str">
        <f ca="1">IF(AND(academico!$H$34="Alta",academico!$L$34="Leve"),CONCATENATE("R",academico!$A$34),"")</f>
        <v/>
      </c>
      <c r="M16" s="306"/>
      <c r="N16" s="306" t="str">
        <f ca="1">IF(AND(academico!$H$40="Alta",academico!$L$40="Leve"),CONCATENATE("R",academico!$A$40),"")</f>
        <v/>
      </c>
      <c r="O16" s="307"/>
      <c r="P16" s="305" t="str">
        <f ca="1">IF(AND(academico!$H$28="Alta",academico!$L$28="Menor"),CONCATENATE("R",academico!$A$28),"")</f>
        <v/>
      </c>
      <c r="Q16" s="306"/>
      <c r="R16" s="306" t="str">
        <f ca="1">IF(AND(academico!$H$34="Alta",academico!$L$34="Menor"),CONCATENATE("R",academico!$A$34),"")</f>
        <v/>
      </c>
      <c r="S16" s="306"/>
      <c r="T16" s="306" t="str">
        <f ca="1">IF(AND(academico!$H$40="Alta",academico!$L$40="Menor"),CONCATENATE("R",academico!$A$40),"")</f>
        <v/>
      </c>
      <c r="U16" s="307"/>
      <c r="V16" s="289" t="str">
        <f ca="1">IF(AND(academico!$H$28="Alta",academico!$L$28="Moderado"),CONCATENATE("R",academico!$A$28),"")</f>
        <v/>
      </c>
      <c r="W16" s="285"/>
      <c r="X16" s="285" t="str">
        <f ca="1">IF(AND(academico!$H$34="Alta",academico!$L$34="Moderado"),CONCATENATE("R",academico!$A$34),"")</f>
        <v/>
      </c>
      <c r="Y16" s="285"/>
      <c r="Z16" s="285" t="str">
        <f ca="1">IF(AND(academico!$H$40="Alta",academico!$L$40="Moderado"),CONCATENATE("R",academico!$A$40),"")</f>
        <v/>
      </c>
      <c r="AA16" s="286"/>
      <c r="AB16" s="289" t="str">
        <f ca="1">IF(AND(academico!$H$28="Alta",academico!$L$28="Mayor"),CONCATENATE("R",academico!$A$28),"")</f>
        <v/>
      </c>
      <c r="AC16" s="285"/>
      <c r="AD16" s="285" t="str">
        <f ca="1">IF(AND(academico!$H$34="Alta",academico!$L$34="Mayor"),CONCATENATE("R",academico!$A$34),"")</f>
        <v/>
      </c>
      <c r="AE16" s="285"/>
      <c r="AF16" s="285" t="str">
        <f ca="1">IF(AND(academico!$H$40="Alta",academico!$L$40="Mayor"),CONCATENATE("R",academico!$A$40),"")</f>
        <v/>
      </c>
      <c r="AG16" s="286"/>
      <c r="AH16" s="296" t="str">
        <f ca="1">IF(AND(academico!$H$28="Alta",academico!$L$28="Catastrófico"),CONCATENATE("R",academico!$A$28),"")</f>
        <v/>
      </c>
      <c r="AI16" s="297"/>
      <c r="AJ16" s="297" t="str">
        <f ca="1">IF(AND(academico!$H$34="Alta",academico!$L$34="Catastrófico"),CONCATENATE("R",academico!$A$34),"")</f>
        <v/>
      </c>
      <c r="AK16" s="297"/>
      <c r="AL16" s="297" t="str">
        <f ca="1">IF(AND(academico!$H$40="Alta",academico!$L$40="Catastrófico"),CONCATENATE("R",academico!$A$40),"")</f>
        <v/>
      </c>
      <c r="AM16" s="298"/>
      <c r="AN16" s="83"/>
      <c r="AO16" s="252"/>
      <c r="AP16" s="253"/>
      <c r="AQ16" s="253"/>
      <c r="AR16" s="253"/>
      <c r="AS16" s="253"/>
      <c r="AT16" s="254"/>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38"/>
      <c r="C17" s="238"/>
      <c r="D17" s="239"/>
      <c r="E17" s="279"/>
      <c r="F17" s="280"/>
      <c r="G17" s="280"/>
      <c r="H17" s="280"/>
      <c r="I17" s="280"/>
      <c r="J17" s="305"/>
      <c r="K17" s="306"/>
      <c r="L17" s="306"/>
      <c r="M17" s="306"/>
      <c r="N17" s="306"/>
      <c r="O17" s="307"/>
      <c r="P17" s="305"/>
      <c r="Q17" s="306"/>
      <c r="R17" s="306"/>
      <c r="S17" s="306"/>
      <c r="T17" s="306"/>
      <c r="U17" s="307"/>
      <c r="V17" s="289"/>
      <c r="W17" s="285"/>
      <c r="X17" s="285"/>
      <c r="Y17" s="285"/>
      <c r="Z17" s="285"/>
      <c r="AA17" s="286"/>
      <c r="AB17" s="289"/>
      <c r="AC17" s="285"/>
      <c r="AD17" s="285"/>
      <c r="AE17" s="285"/>
      <c r="AF17" s="285"/>
      <c r="AG17" s="286"/>
      <c r="AH17" s="296"/>
      <c r="AI17" s="297"/>
      <c r="AJ17" s="297"/>
      <c r="AK17" s="297"/>
      <c r="AL17" s="297"/>
      <c r="AM17" s="298"/>
      <c r="AN17" s="83"/>
      <c r="AO17" s="252"/>
      <c r="AP17" s="253"/>
      <c r="AQ17" s="253"/>
      <c r="AR17" s="253"/>
      <c r="AS17" s="253"/>
      <c r="AT17" s="254"/>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38"/>
      <c r="C18" s="238"/>
      <c r="D18" s="239"/>
      <c r="E18" s="279"/>
      <c r="F18" s="280"/>
      <c r="G18" s="280"/>
      <c r="H18" s="280"/>
      <c r="I18" s="280"/>
      <c r="J18" s="305" t="str">
        <f ca="1">IF(AND(academico!$H$46="Alta",academico!$L$46="Leve"),CONCATENATE("R",academico!$A$46),"")</f>
        <v/>
      </c>
      <c r="K18" s="306"/>
      <c r="L18" s="306" t="str">
        <f ca="1">IF(AND(academico!$H$52="Alta",academico!$L$52="Leve"),CONCATENATE("R",academico!$A$52),"")</f>
        <v/>
      </c>
      <c r="M18" s="306"/>
      <c r="N18" s="306" t="str">
        <f ca="1">IF(AND(academico!$H$58="Alta",academico!$L$58="Leve"),CONCATENATE("R",academico!$A$58),"")</f>
        <v/>
      </c>
      <c r="O18" s="307"/>
      <c r="P18" s="305" t="str">
        <f ca="1">IF(AND(academico!$H$46="Alta",academico!$L$46="Menor"),CONCATENATE("R",academico!$A$46),"")</f>
        <v/>
      </c>
      <c r="Q18" s="306"/>
      <c r="R18" s="306" t="str">
        <f ca="1">IF(AND(academico!$H$52="Alta",academico!$L$52="Menor"),CONCATENATE("R",academico!$A$52),"")</f>
        <v/>
      </c>
      <c r="S18" s="306"/>
      <c r="T18" s="306" t="str">
        <f ca="1">IF(AND(academico!$H$58="Alta",academico!$L$58="Menor"),CONCATENATE("R",academico!$A$58),"")</f>
        <v/>
      </c>
      <c r="U18" s="307"/>
      <c r="V18" s="289" t="str">
        <f ca="1">IF(AND(academico!$H$46="Alta",academico!$L$46="Moderado"),CONCATENATE("R",academico!$A$46),"")</f>
        <v/>
      </c>
      <c r="W18" s="285"/>
      <c r="X18" s="285" t="str">
        <f ca="1">IF(AND(academico!$H$52="Alta",academico!$L$52="Moderado"),CONCATENATE("R",academico!$A$52),"")</f>
        <v/>
      </c>
      <c r="Y18" s="285"/>
      <c r="Z18" s="285" t="str">
        <f ca="1">IF(AND(academico!$H$58="Alta",academico!$L$58="Moderado"),CONCATENATE("R",academico!$A$58),"")</f>
        <v/>
      </c>
      <c r="AA18" s="286"/>
      <c r="AB18" s="289" t="str">
        <f ca="1">IF(AND(academico!$H$46="Alta",academico!$L$46="Mayor"),CONCATENATE("R",academico!$A$46),"")</f>
        <v/>
      </c>
      <c r="AC18" s="285"/>
      <c r="AD18" s="285" t="str">
        <f ca="1">IF(AND(academico!$H$52="Alta",academico!$L$52="Mayor"),CONCATENATE("R",academico!$A$52),"")</f>
        <v/>
      </c>
      <c r="AE18" s="285"/>
      <c r="AF18" s="285" t="str">
        <f ca="1">IF(AND(academico!$H$58="Alta",academico!$L$58="Mayor"),CONCATENATE("R",academico!$A$58),"")</f>
        <v/>
      </c>
      <c r="AG18" s="286"/>
      <c r="AH18" s="296" t="str">
        <f ca="1">IF(AND(academico!$H$46="Alta",academico!$L$46="Catastrófico"),CONCATENATE("R",academico!$A$46),"")</f>
        <v/>
      </c>
      <c r="AI18" s="297"/>
      <c r="AJ18" s="297" t="str">
        <f ca="1">IF(AND(academico!$H$52="Alta",academico!$L$52="Catastrófico"),CONCATENATE("R",academico!$A$52),"")</f>
        <v/>
      </c>
      <c r="AK18" s="297"/>
      <c r="AL18" s="297" t="str">
        <f ca="1">IF(AND(academico!$H$58="Alta",academico!$L$58="Catastrófico"),CONCATENATE("R",academico!$A$58),"")</f>
        <v/>
      </c>
      <c r="AM18" s="298"/>
      <c r="AN18" s="83"/>
      <c r="AO18" s="252"/>
      <c r="AP18" s="253"/>
      <c r="AQ18" s="253"/>
      <c r="AR18" s="253"/>
      <c r="AS18" s="253"/>
      <c r="AT18" s="254"/>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38"/>
      <c r="C19" s="238"/>
      <c r="D19" s="239"/>
      <c r="E19" s="279"/>
      <c r="F19" s="280"/>
      <c r="G19" s="280"/>
      <c r="H19" s="280"/>
      <c r="I19" s="280"/>
      <c r="J19" s="305"/>
      <c r="K19" s="306"/>
      <c r="L19" s="306"/>
      <c r="M19" s="306"/>
      <c r="N19" s="306"/>
      <c r="O19" s="307"/>
      <c r="P19" s="305"/>
      <c r="Q19" s="306"/>
      <c r="R19" s="306"/>
      <c r="S19" s="306"/>
      <c r="T19" s="306"/>
      <c r="U19" s="307"/>
      <c r="V19" s="289"/>
      <c r="W19" s="285"/>
      <c r="X19" s="285"/>
      <c r="Y19" s="285"/>
      <c r="Z19" s="285"/>
      <c r="AA19" s="286"/>
      <c r="AB19" s="289"/>
      <c r="AC19" s="285"/>
      <c r="AD19" s="285"/>
      <c r="AE19" s="285"/>
      <c r="AF19" s="285"/>
      <c r="AG19" s="286"/>
      <c r="AH19" s="296"/>
      <c r="AI19" s="297"/>
      <c r="AJ19" s="297"/>
      <c r="AK19" s="297"/>
      <c r="AL19" s="297"/>
      <c r="AM19" s="298"/>
      <c r="AN19" s="83"/>
      <c r="AO19" s="252"/>
      <c r="AP19" s="253"/>
      <c r="AQ19" s="253"/>
      <c r="AR19" s="253"/>
      <c r="AS19" s="253"/>
      <c r="AT19" s="254"/>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38"/>
      <c r="C20" s="238"/>
      <c r="D20" s="239"/>
      <c r="E20" s="279"/>
      <c r="F20" s="280"/>
      <c r="G20" s="280"/>
      <c r="H20" s="280"/>
      <c r="I20" s="280"/>
      <c r="J20" s="305" t="str">
        <f ca="1">IF(AND(academico!$H$64="Alta",academico!$L$64="Leve"),CONCATENATE("R",academico!$A$64),"")</f>
        <v/>
      </c>
      <c r="K20" s="306"/>
      <c r="L20" s="306" t="str">
        <f>IF(AND(academico!$H$70="Alta",academico!$L$70="Leve"),CONCATENATE("R",academico!$A$70),"")</f>
        <v/>
      </c>
      <c r="M20" s="306"/>
      <c r="N20" s="306" t="str">
        <f>IF(AND(academico!$H$76="Alta",academico!$L$76="Leve"),CONCATENATE("R",academico!$A$76),"")</f>
        <v/>
      </c>
      <c r="O20" s="307"/>
      <c r="P20" s="305" t="str">
        <f ca="1">IF(AND(academico!$H$64="Alta",academico!$L$64="Menor"),CONCATENATE("R",academico!$A$64),"")</f>
        <v/>
      </c>
      <c r="Q20" s="306"/>
      <c r="R20" s="306" t="str">
        <f>IF(AND(academico!$H$70="Alta",academico!$L$70="Menor"),CONCATENATE("R",academico!$A$70),"")</f>
        <v/>
      </c>
      <c r="S20" s="306"/>
      <c r="T20" s="306" t="str">
        <f>IF(AND(academico!$H$76="Alta",academico!$L$76="Menor"),CONCATENATE("R",academico!$A$76),"")</f>
        <v/>
      </c>
      <c r="U20" s="307"/>
      <c r="V20" s="289" t="str">
        <f ca="1">IF(AND(academico!$H$64="Alta",academico!$L$64="Moderado"),CONCATENATE("R",academico!$A$64),"")</f>
        <v/>
      </c>
      <c r="W20" s="285"/>
      <c r="X20" s="285" t="str">
        <f>IF(AND(academico!$H$70="Alta",academico!$L$70="Moderado"),CONCATENATE("R",academico!$A$70),"")</f>
        <v/>
      </c>
      <c r="Y20" s="285"/>
      <c r="Z20" s="285" t="str">
        <f>IF(AND(academico!$H$76="Alta",academico!$L$76="Moderado"),CONCATENATE("R",academico!$A$76),"")</f>
        <v/>
      </c>
      <c r="AA20" s="286"/>
      <c r="AB20" s="289" t="str">
        <f ca="1">IF(AND(academico!$H$64="Alta",academico!$L$64="Mayor"),CONCATENATE("R",academico!$A$64),"")</f>
        <v/>
      </c>
      <c r="AC20" s="285"/>
      <c r="AD20" s="285" t="str">
        <f>IF(AND(academico!$H$70="Alta",academico!$L$70="Mayor"),CONCATENATE("R",academico!$A$70),"")</f>
        <v/>
      </c>
      <c r="AE20" s="285"/>
      <c r="AF20" s="285" t="str">
        <f>IF(AND(academico!$H$76="Alta",academico!$L$76="Mayor"),CONCATENATE("R",academico!$A$76),"")</f>
        <v/>
      </c>
      <c r="AG20" s="286"/>
      <c r="AH20" s="296" t="str">
        <f ca="1">IF(AND(academico!$H$64="Alta",academico!$L$64="Catastrófico"),CONCATENATE("R",academico!$A$64),"")</f>
        <v/>
      </c>
      <c r="AI20" s="297"/>
      <c r="AJ20" s="297" t="str">
        <f>IF(AND(academico!$H$70="Alta",academico!$L$70="Catastrófico"),CONCATENATE("R",academico!$A$70),"")</f>
        <v/>
      </c>
      <c r="AK20" s="297"/>
      <c r="AL20" s="297" t="str">
        <f>IF(AND(academico!$H$76="Alta",academico!$L$76="Catastrófico"),CONCATENATE("R",academico!$A$76),"")</f>
        <v/>
      </c>
      <c r="AM20" s="298"/>
      <c r="AN20" s="83"/>
      <c r="AO20" s="252"/>
      <c r="AP20" s="253"/>
      <c r="AQ20" s="253"/>
      <c r="AR20" s="253"/>
      <c r="AS20" s="253"/>
      <c r="AT20" s="254"/>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38"/>
      <c r="C21" s="238"/>
      <c r="D21" s="239"/>
      <c r="E21" s="282"/>
      <c r="F21" s="283"/>
      <c r="G21" s="283"/>
      <c r="H21" s="283"/>
      <c r="I21" s="283"/>
      <c r="J21" s="308"/>
      <c r="K21" s="309"/>
      <c r="L21" s="309"/>
      <c r="M21" s="309"/>
      <c r="N21" s="309"/>
      <c r="O21" s="310"/>
      <c r="P21" s="308"/>
      <c r="Q21" s="309"/>
      <c r="R21" s="309"/>
      <c r="S21" s="309"/>
      <c r="T21" s="309"/>
      <c r="U21" s="310"/>
      <c r="V21" s="293"/>
      <c r="W21" s="294"/>
      <c r="X21" s="294"/>
      <c r="Y21" s="294"/>
      <c r="Z21" s="294"/>
      <c r="AA21" s="295"/>
      <c r="AB21" s="293"/>
      <c r="AC21" s="294"/>
      <c r="AD21" s="294"/>
      <c r="AE21" s="294"/>
      <c r="AF21" s="294"/>
      <c r="AG21" s="295"/>
      <c r="AH21" s="299"/>
      <c r="AI21" s="300"/>
      <c r="AJ21" s="300"/>
      <c r="AK21" s="300"/>
      <c r="AL21" s="300"/>
      <c r="AM21" s="301"/>
      <c r="AN21" s="83"/>
      <c r="AO21" s="255"/>
      <c r="AP21" s="256"/>
      <c r="AQ21" s="256"/>
      <c r="AR21" s="256"/>
      <c r="AS21" s="256"/>
      <c r="AT21" s="257"/>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38"/>
      <c r="C22" s="238"/>
      <c r="D22" s="239"/>
      <c r="E22" s="276" t="s">
        <v>117</v>
      </c>
      <c r="F22" s="277"/>
      <c r="G22" s="277"/>
      <c r="H22" s="277"/>
      <c r="I22" s="278"/>
      <c r="J22" s="311" t="str">
        <f ca="1">IF(AND(academico!$H$10="Media",academico!$L$10="Leve"),CONCATENATE("R",academico!$A$10),"")</f>
        <v/>
      </c>
      <c r="K22" s="312"/>
      <c r="L22" s="312" t="str">
        <f ca="1">IF(AND(academico!$H$16="Media",academico!$L$16="Leve"),CONCATENATE("R",academico!$A$16),"")</f>
        <v/>
      </c>
      <c r="M22" s="312"/>
      <c r="N22" s="312" t="str">
        <f ca="1">IF(AND(academico!$H$22="Media",academico!$L$22="Leve"),CONCATENATE("R",academico!$A$22),"")</f>
        <v/>
      </c>
      <c r="O22" s="313"/>
      <c r="P22" s="311" t="str">
        <f ca="1">IF(AND(academico!$H$10="Media",academico!$L$10="Menor"),CONCATENATE("R",academico!$A$10),"")</f>
        <v/>
      </c>
      <c r="Q22" s="312"/>
      <c r="R22" s="312" t="str">
        <f ca="1">IF(AND(academico!$H$16="Media",academico!$L$16="Menor"),CONCATENATE("R",academico!$A$16),"")</f>
        <v/>
      </c>
      <c r="S22" s="312"/>
      <c r="T22" s="312" t="str">
        <f ca="1">IF(AND(academico!$H$22="Media",academico!$L$22="Menor"),CONCATENATE("R",academico!$A$22),"")</f>
        <v/>
      </c>
      <c r="U22" s="313"/>
      <c r="V22" s="311" t="str">
        <f ca="1">IF(AND(academico!$H$10="Media",academico!$L$10="Moderado"),CONCATENATE("R",academico!$A$10),"")</f>
        <v/>
      </c>
      <c r="W22" s="312"/>
      <c r="X22" s="312" t="str">
        <f ca="1">IF(AND(academico!$H$16="Media",academico!$L$16="Moderado"),CONCATENATE("R",academico!$A$16),"")</f>
        <v/>
      </c>
      <c r="Y22" s="312"/>
      <c r="Z22" s="312" t="str">
        <f ca="1">IF(AND(academico!$H$22="Media",academico!$L$22="Moderado"),CONCATENATE("R",academico!$A$22),"")</f>
        <v/>
      </c>
      <c r="AA22" s="313"/>
      <c r="AB22" s="287" t="str">
        <f ca="1">IF(AND(academico!$H$10="Media",academico!$L$10="Mayor"),CONCATENATE("R",academico!$A$10),"")</f>
        <v>R1</v>
      </c>
      <c r="AC22" s="288"/>
      <c r="AD22" s="288" t="str">
        <f ca="1">IF(AND(academico!$H$16="Media",academico!$L$16="Mayor"),CONCATENATE("R",academico!$A$16),"")</f>
        <v/>
      </c>
      <c r="AE22" s="288"/>
      <c r="AF22" s="288" t="str">
        <f ca="1">IF(AND(academico!$H$22="Media",academico!$L$22="Mayor"),CONCATENATE("R",academico!$A$22),"")</f>
        <v/>
      </c>
      <c r="AG22" s="290"/>
      <c r="AH22" s="302" t="str">
        <f ca="1">IF(AND(academico!$H$10="Media",academico!$L$10="Catastrófico"),CONCATENATE("R",academico!$A$10),"")</f>
        <v/>
      </c>
      <c r="AI22" s="303"/>
      <c r="AJ22" s="303" t="str">
        <f ca="1">IF(AND(academico!$H$16="Media",academico!$L$16="Catastrófico"),CONCATENATE("R",academico!$A$16),"")</f>
        <v/>
      </c>
      <c r="AK22" s="303"/>
      <c r="AL22" s="303" t="str">
        <f ca="1">IF(AND(academico!$H$22="Media",academico!$L$22="Catastrófico"),CONCATENATE("R",academico!$A$22),"")</f>
        <v/>
      </c>
      <c r="AM22" s="304"/>
      <c r="AN22" s="83"/>
      <c r="AO22" s="258" t="s">
        <v>81</v>
      </c>
      <c r="AP22" s="259"/>
      <c r="AQ22" s="259"/>
      <c r="AR22" s="259"/>
      <c r="AS22" s="259"/>
      <c r="AT22" s="260"/>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38"/>
      <c r="C23" s="238"/>
      <c r="D23" s="239"/>
      <c r="E23" s="279"/>
      <c r="F23" s="280"/>
      <c r="G23" s="280"/>
      <c r="H23" s="280"/>
      <c r="I23" s="281"/>
      <c r="J23" s="305"/>
      <c r="K23" s="306"/>
      <c r="L23" s="306"/>
      <c r="M23" s="306"/>
      <c r="N23" s="306"/>
      <c r="O23" s="307"/>
      <c r="P23" s="305"/>
      <c r="Q23" s="306"/>
      <c r="R23" s="306"/>
      <c r="S23" s="306"/>
      <c r="T23" s="306"/>
      <c r="U23" s="307"/>
      <c r="V23" s="305"/>
      <c r="W23" s="306"/>
      <c r="X23" s="306"/>
      <c r="Y23" s="306"/>
      <c r="Z23" s="306"/>
      <c r="AA23" s="307"/>
      <c r="AB23" s="289"/>
      <c r="AC23" s="285"/>
      <c r="AD23" s="285"/>
      <c r="AE23" s="285"/>
      <c r="AF23" s="285"/>
      <c r="AG23" s="286"/>
      <c r="AH23" s="296"/>
      <c r="AI23" s="297"/>
      <c r="AJ23" s="297"/>
      <c r="AK23" s="297"/>
      <c r="AL23" s="297"/>
      <c r="AM23" s="298"/>
      <c r="AN23" s="83"/>
      <c r="AO23" s="261"/>
      <c r="AP23" s="262"/>
      <c r="AQ23" s="262"/>
      <c r="AR23" s="262"/>
      <c r="AS23" s="262"/>
      <c r="AT23" s="26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38"/>
      <c r="C24" s="238"/>
      <c r="D24" s="239"/>
      <c r="E24" s="279"/>
      <c r="F24" s="280"/>
      <c r="G24" s="280"/>
      <c r="H24" s="280"/>
      <c r="I24" s="281"/>
      <c r="J24" s="305" t="str">
        <f ca="1">IF(AND(academico!$H$28="Media",academico!$L$28="Leve"),CONCATENATE("R",academico!$A$28),"")</f>
        <v/>
      </c>
      <c r="K24" s="306"/>
      <c r="L24" s="306" t="str">
        <f ca="1">IF(AND(academico!$H$34="Media",academico!$L$34="Leve"),CONCATENATE("R",academico!$A$34),"")</f>
        <v/>
      </c>
      <c r="M24" s="306"/>
      <c r="N24" s="306" t="str">
        <f ca="1">IF(AND(academico!$H$40="Media",academico!$L$40="Leve"),CONCATENATE("R",academico!$A$40),"")</f>
        <v/>
      </c>
      <c r="O24" s="307"/>
      <c r="P24" s="305" t="str">
        <f ca="1">IF(AND(academico!$H$28="Media",academico!$L$28="Menor"),CONCATENATE("R",academico!$A$28),"")</f>
        <v/>
      </c>
      <c r="Q24" s="306"/>
      <c r="R24" s="306" t="str">
        <f ca="1">IF(AND(academico!$H$34="Media",academico!$L$34="Menor"),CONCATENATE("R",academico!$A$34),"")</f>
        <v/>
      </c>
      <c r="S24" s="306"/>
      <c r="T24" s="306" t="str">
        <f ca="1">IF(AND(academico!$H$40="Media",academico!$L$40="Menor"),CONCATENATE("R",academico!$A$40),"")</f>
        <v/>
      </c>
      <c r="U24" s="307"/>
      <c r="V24" s="305" t="str">
        <f ca="1">IF(AND(academico!$H$28="Media",academico!$L$28="Moderado"),CONCATENATE("R",academico!$A$28),"")</f>
        <v/>
      </c>
      <c r="W24" s="306"/>
      <c r="X24" s="306" t="str">
        <f ca="1">IF(AND(academico!$H$34="Media",academico!$L$34="Moderado"),CONCATENATE("R",academico!$A$34),"")</f>
        <v/>
      </c>
      <c r="Y24" s="306"/>
      <c r="Z24" s="306" t="str">
        <f ca="1">IF(AND(academico!$H$40="Media",academico!$L$40="Moderado"),CONCATENATE("R",academico!$A$40),"")</f>
        <v/>
      </c>
      <c r="AA24" s="307"/>
      <c r="AB24" s="289" t="str">
        <f ca="1">IF(AND(academico!$H$28="Media",academico!$L$28="Mayor"),CONCATENATE("R",academico!$A$28),"")</f>
        <v/>
      </c>
      <c r="AC24" s="285"/>
      <c r="AD24" s="285" t="str">
        <f ca="1">IF(AND(academico!$H$34="Media",academico!$L$34="Mayor"),CONCATENATE("R",academico!$A$34),"")</f>
        <v/>
      </c>
      <c r="AE24" s="285"/>
      <c r="AF24" s="285" t="str">
        <f ca="1">IF(AND(academico!$H$40="Media",academico!$L$40="Mayor"),CONCATENATE("R",academico!$A$40),"")</f>
        <v/>
      </c>
      <c r="AG24" s="286"/>
      <c r="AH24" s="296" t="str">
        <f ca="1">IF(AND(academico!$H$28="Media",academico!$L$28="Catastrófico"),CONCATENATE("R",academico!$A$28),"")</f>
        <v/>
      </c>
      <c r="AI24" s="297"/>
      <c r="AJ24" s="297" t="str">
        <f ca="1">IF(AND(academico!$H$34="Media",academico!$L$34="Catastrófico"),CONCATENATE("R",academico!$A$34),"")</f>
        <v/>
      </c>
      <c r="AK24" s="297"/>
      <c r="AL24" s="297" t="str">
        <f ca="1">IF(AND(academico!$H$40="Media",academico!$L$40="Catastrófico"),CONCATENATE("R",academico!$A$40),"")</f>
        <v/>
      </c>
      <c r="AM24" s="298"/>
      <c r="AN24" s="83"/>
      <c r="AO24" s="261"/>
      <c r="AP24" s="262"/>
      <c r="AQ24" s="262"/>
      <c r="AR24" s="262"/>
      <c r="AS24" s="262"/>
      <c r="AT24" s="26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38"/>
      <c r="C25" s="238"/>
      <c r="D25" s="239"/>
      <c r="E25" s="279"/>
      <c r="F25" s="280"/>
      <c r="G25" s="280"/>
      <c r="H25" s="280"/>
      <c r="I25" s="281"/>
      <c r="J25" s="305"/>
      <c r="K25" s="306"/>
      <c r="L25" s="306"/>
      <c r="M25" s="306"/>
      <c r="N25" s="306"/>
      <c r="O25" s="307"/>
      <c r="P25" s="305"/>
      <c r="Q25" s="306"/>
      <c r="R25" s="306"/>
      <c r="S25" s="306"/>
      <c r="T25" s="306"/>
      <c r="U25" s="307"/>
      <c r="V25" s="305"/>
      <c r="W25" s="306"/>
      <c r="X25" s="306"/>
      <c r="Y25" s="306"/>
      <c r="Z25" s="306"/>
      <c r="AA25" s="307"/>
      <c r="AB25" s="289"/>
      <c r="AC25" s="285"/>
      <c r="AD25" s="285"/>
      <c r="AE25" s="285"/>
      <c r="AF25" s="285"/>
      <c r="AG25" s="286"/>
      <c r="AH25" s="296"/>
      <c r="AI25" s="297"/>
      <c r="AJ25" s="297"/>
      <c r="AK25" s="297"/>
      <c r="AL25" s="297"/>
      <c r="AM25" s="298"/>
      <c r="AN25" s="83"/>
      <c r="AO25" s="261"/>
      <c r="AP25" s="262"/>
      <c r="AQ25" s="262"/>
      <c r="AR25" s="262"/>
      <c r="AS25" s="262"/>
      <c r="AT25" s="26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38"/>
      <c r="C26" s="238"/>
      <c r="D26" s="239"/>
      <c r="E26" s="279"/>
      <c r="F26" s="280"/>
      <c r="G26" s="280"/>
      <c r="H26" s="280"/>
      <c r="I26" s="281"/>
      <c r="J26" s="305" t="str">
        <f ca="1">IF(AND(academico!$H$46="Media",academico!$L$46="Leve"),CONCATENATE("R",academico!$A$46),"")</f>
        <v/>
      </c>
      <c r="K26" s="306"/>
      <c r="L26" s="306" t="str">
        <f ca="1">IF(AND(academico!$H$52="Media",academico!$L$52="Leve"),CONCATENATE("R",academico!$A$52),"")</f>
        <v/>
      </c>
      <c r="M26" s="306"/>
      <c r="N26" s="306" t="str">
        <f ca="1">IF(AND(academico!$H$58="Media",academico!$L$58="Leve"),CONCATENATE("R",academico!$A$58),"")</f>
        <v/>
      </c>
      <c r="O26" s="307"/>
      <c r="P26" s="305" t="str">
        <f ca="1">IF(AND(academico!$H$46="Media",academico!$L$46="Menor"),CONCATENATE("R",academico!$A$46),"")</f>
        <v/>
      </c>
      <c r="Q26" s="306"/>
      <c r="R26" s="306" t="str">
        <f ca="1">IF(AND(academico!$H$52="Media",academico!$L$52="Menor"),CONCATENATE("R",academico!$A$52),"")</f>
        <v/>
      </c>
      <c r="S26" s="306"/>
      <c r="T26" s="306" t="str">
        <f ca="1">IF(AND(academico!$H$58="Media",academico!$L$58="Menor"),CONCATENATE("R",academico!$A$58),"")</f>
        <v/>
      </c>
      <c r="U26" s="307"/>
      <c r="V26" s="305" t="str">
        <f ca="1">IF(AND(academico!$H$46="Media",academico!$L$46="Moderado"),CONCATENATE("R",academico!$A$46),"")</f>
        <v/>
      </c>
      <c r="W26" s="306"/>
      <c r="X26" s="306" t="str">
        <f ca="1">IF(AND(academico!$H$52="Media",academico!$L$52="Moderado"),CONCATENATE("R",academico!$A$52),"")</f>
        <v/>
      </c>
      <c r="Y26" s="306"/>
      <c r="Z26" s="306" t="str">
        <f ca="1">IF(AND(academico!$H$58="Media",academico!$L$58="Moderado"),CONCATENATE("R",academico!$A$58),"")</f>
        <v/>
      </c>
      <c r="AA26" s="307"/>
      <c r="AB26" s="289" t="str">
        <f ca="1">IF(AND(academico!$H$46="Media",academico!$L$46="Mayor"),CONCATENATE("R",academico!$A$46),"")</f>
        <v/>
      </c>
      <c r="AC26" s="285"/>
      <c r="AD26" s="285" t="str">
        <f ca="1">IF(AND(academico!$H$52="Media",academico!$L$52="Mayor"),CONCATENATE("R",academico!$A$52),"")</f>
        <v/>
      </c>
      <c r="AE26" s="285"/>
      <c r="AF26" s="285" t="str">
        <f ca="1">IF(AND(academico!$H$58="Media",academico!$L$58="Mayor"),CONCATENATE("R",academico!$A$58),"")</f>
        <v/>
      </c>
      <c r="AG26" s="286"/>
      <c r="AH26" s="296" t="str">
        <f ca="1">IF(AND(academico!$H$46="Media",academico!$L$46="Catastrófico"),CONCATENATE("R",academico!$A$46),"")</f>
        <v/>
      </c>
      <c r="AI26" s="297"/>
      <c r="AJ26" s="297" t="str">
        <f ca="1">IF(AND(academico!$H$52="Media",academico!$L$52="Catastrófico"),CONCATENATE("R",academico!$A$52),"")</f>
        <v/>
      </c>
      <c r="AK26" s="297"/>
      <c r="AL26" s="297" t="str">
        <f ca="1">IF(AND(academico!$H$58="Media",academico!$L$58="Catastrófico"),CONCATENATE("R",academico!$A$58),"")</f>
        <v/>
      </c>
      <c r="AM26" s="298"/>
      <c r="AN26" s="83"/>
      <c r="AO26" s="261"/>
      <c r="AP26" s="262"/>
      <c r="AQ26" s="262"/>
      <c r="AR26" s="262"/>
      <c r="AS26" s="262"/>
      <c r="AT26" s="26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38"/>
      <c r="C27" s="238"/>
      <c r="D27" s="239"/>
      <c r="E27" s="279"/>
      <c r="F27" s="280"/>
      <c r="G27" s="280"/>
      <c r="H27" s="280"/>
      <c r="I27" s="281"/>
      <c r="J27" s="305"/>
      <c r="K27" s="306"/>
      <c r="L27" s="306"/>
      <c r="M27" s="306"/>
      <c r="N27" s="306"/>
      <c r="O27" s="307"/>
      <c r="P27" s="305"/>
      <c r="Q27" s="306"/>
      <c r="R27" s="306"/>
      <c r="S27" s="306"/>
      <c r="T27" s="306"/>
      <c r="U27" s="307"/>
      <c r="V27" s="305"/>
      <c r="W27" s="306"/>
      <c r="X27" s="306"/>
      <c r="Y27" s="306"/>
      <c r="Z27" s="306"/>
      <c r="AA27" s="307"/>
      <c r="AB27" s="289"/>
      <c r="AC27" s="285"/>
      <c r="AD27" s="285"/>
      <c r="AE27" s="285"/>
      <c r="AF27" s="285"/>
      <c r="AG27" s="286"/>
      <c r="AH27" s="296"/>
      <c r="AI27" s="297"/>
      <c r="AJ27" s="297"/>
      <c r="AK27" s="297"/>
      <c r="AL27" s="297"/>
      <c r="AM27" s="298"/>
      <c r="AN27" s="83"/>
      <c r="AO27" s="261"/>
      <c r="AP27" s="262"/>
      <c r="AQ27" s="262"/>
      <c r="AR27" s="262"/>
      <c r="AS27" s="262"/>
      <c r="AT27" s="26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38"/>
      <c r="C28" s="238"/>
      <c r="D28" s="239"/>
      <c r="E28" s="279"/>
      <c r="F28" s="280"/>
      <c r="G28" s="280"/>
      <c r="H28" s="280"/>
      <c r="I28" s="281"/>
      <c r="J28" s="305" t="str">
        <f ca="1">IF(AND(academico!$H$64="Media",academico!$L$64="Leve"),CONCATENATE("R",academico!$A$64),"")</f>
        <v/>
      </c>
      <c r="K28" s="306"/>
      <c r="L28" s="306" t="str">
        <f>IF(AND(academico!$H$70="Media",academico!$L$70="Leve"),CONCATENATE("R",academico!$A$70),"")</f>
        <v/>
      </c>
      <c r="M28" s="306"/>
      <c r="N28" s="306" t="str">
        <f>IF(AND(academico!$H$76="Media",academico!$L$76="Leve"),CONCATENATE("R",academico!$A$76),"")</f>
        <v/>
      </c>
      <c r="O28" s="307"/>
      <c r="P28" s="305" t="str">
        <f ca="1">IF(AND(academico!$H$64="Media",academico!$L$64="Menor"),CONCATENATE("R",academico!$A$64),"")</f>
        <v/>
      </c>
      <c r="Q28" s="306"/>
      <c r="R28" s="306" t="str">
        <f>IF(AND(academico!$H$70="Media",academico!$L$70="Menor"),CONCATENATE("R",academico!$A$70),"")</f>
        <v/>
      </c>
      <c r="S28" s="306"/>
      <c r="T28" s="306" t="str">
        <f>IF(AND(academico!$H$76="Media",academico!$L$76="Menor"),CONCATENATE("R",academico!$A$76),"")</f>
        <v/>
      </c>
      <c r="U28" s="307"/>
      <c r="V28" s="305" t="str">
        <f ca="1">IF(AND(academico!$H$64="Media",academico!$L$64="Moderado"),CONCATENATE("R",academico!$A$64),"")</f>
        <v/>
      </c>
      <c r="W28" s="306"/>
      <c r="X28" s="306" t="str">
        <f>IF(AND(academico!$H$70="Media",academico!$L$70="Moderado"),CONCATENATE("R",academico!$A$70),"")</f>
        <v/>
      </c>
      <c r="Y28" s="306"/>
      <c r="Z28" s="306" t="str">
        <f>IF(AND(academico!$H$76="Media",academico!$L$76="Moderado"),CONCATENATE("R",academico!$A$76),"")</f>
        <v/>
      </c>
      <c r="AA28" s="307"/>
      <c r="AB28" s="289" t="str">
        <f ca="1">IF(AND(academico!$H$64="Media",academico!$L$64="Mayor"),CONCATENATE("R",academico!$A$64),"")</f>
        <v/>
      </c>
      <c r="AC28" s="285"/>
      <c r="AD28" s="285" t="str">
        <f>IF(AND(academico!$H$70="Media",academico!$L$70="Mayor"),CONCATENATE("R",academico!$A$70),"")</f>
        <v/>
      </c>
      <c r="AE28" s="285"/>
      <c r="AF28" s="285" t="str">
        <f>IF(AND(academico!$H$76="Media",academico!$L$76="Mayor"),CONCATENATE("R",academico!$A$76),"")</f>
        <v/>
      </c>
      <c r="AG28" s="286"/>
      <c r="AH28" s="296" t="str">
        <f ca="1">IF(AND(academico!$H$64="Media",academico!$L$64="Catastrófico"),CONCATENATE("R",academico!$A$64),"")</f>
        <v/>
      </c>
      <c r="AI28" s="297"/>
      <c r="AJ28" s="297" t="str">
        <f>IF(AND(academico!$H$70="Media",academico!$L$70="Catastrófico"),CONCATENATE("R",academico!$A$70),"")</f>
        <v/>
      </c>
      <c r="AK28" s="297"/>
      <c r="AL28" s="297" t="str">
        <f>IF(AND(academico!$H$76="Media",academico!$L$76="Catastrófico"),CONCATENATE("R",academico!$A$76),"")</f>
        <v/>
      </c>
      <c r="AM28" s="298"/>
      <c r="AN28" s="83"/>
      <c r="AO28" s="261"/>
      <c r="AP28" s="262"/>
      <c r="AQ28" s="262"/>
      <c r="AR28" s="262"/>
      <c r="AS28" s="262"/>
      <c r="AT28" s="26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38"/>
      <c r="C29" s="238"/>
      <c r="D29" s="239"/>
      <c r="E29" s="282"/>
      <c r="F29" s="283"/>
      <c r="G29" s="283"/>
      <c r="H29" s="283"/>
      <c r="I29" s="284"/>
      <c r="J29" s="305"/>
      <c r="K29" s="306"/>
      <c r="L29" s="306"/>
      <c r="M29" s="306"/>
      <c r="N29" s="306"/>
      <c r="O29" s="307"/>
      <c r="P29" s="308"/>
      <c r="Q29" s="309"/>
      <c r="R29" s="309"/>
      <c r="S29" s="309"/>
      <c r="T29" s="309"/>
      <c r="U29" s="310"/>
      <c r="V29" s="308"/>
      <c r="W29" s="309"/>
      <c r="X29" s="309"/>
      <c r="Y29" s="309"/>
      <c r="Z29" s="309"/>
      <c r="AA29" s="310"/>
      <c r="AB29" s="293"/>
      <c r="AC29" s="294"/>
      <c r="AD29" s="294"/>
      <c r="AE29" s="294"/>
      <c r="AF29" s="294"/>
      <c r="AG29" s="295"/>
      <c r="AH29" s="299"/>
      <c r="AI29" s="300"/>
      <c r="AJ29" s="300"/>
      <c r="AK29" s="300"/>
      <c r="AL29" s="300"/>
      <c r="AM29" s="301"/>
      <c r="AN29" s="83"/>
      <c r="AO29" s="264"/>
      <c r="AP29" s="265"/>
      <c r="AQ29" s="265"/>
      <c r="AR29" s="265"/>
      <c r="AS29" s="265"/>
      <c r="AT29" s="266"/>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38"/>
      <c r="C30" s="238"/>
      <c r="D30" s="239"/>
      <c r="E30" s="276" t="s">
        <v>114</v>
      </c>
      <c r="F30" s="277"/>
      <c r="G30" s="277"/>
      <c r="H30" s="277"/>
      <c r="I30" s="277"/>
      <c r="J30" s="320" t="str">
        <f ca="1">IF(AND(academico!$H$10="Baja",academico!$L$10="Leve"),CONCATENATE("R",academico!$A$10),"")</f>
        <v/>
      </c>
      <c r="K30" s="321"/>
      <c r="L30" s="321" t="str">
        <f ca="1">IF(AND(academico!$H$16="Baja",academico!$L$16="Leve"),CONCATENATE("R",academico!$A$16),"")</f>
        <v/>
      </c>
      <c r="M30" s="321"/>
      <c r="N30" s="321" t="str">
        <f ca="1">IF(AND(academico!$H$22="Baja",academico!$L$22="Leve"),CONCATENATE("R",academico!$A$22),"")</f>
        <v/>
      </c>
      <c r="O30" s="322"/>
      <c r="P30" s="312" t="str">
        <f ca="1">IF(AND(academico!$H$10="Baja",academico!$L$10="Menor"),CONCATENATE("R",academico!$A$10),"")</f>
        <v/>
      </c>
      <c r="Q30" s="312"/>
      <c r="R30" s="312" t="str">
        <f ca="1">IF(AND(academico!$H$16="Baja",academico!$L$16="Menor"),CONCATENATE("R",academico!$A$16),"")</f>
        <v/>
      </c>
      <c r="S30" s="312"/>
      <c r="T30" s="312" t="str">
        <f ca="1">IF(AND(academico!$H$22="Baja",academico!$L$22="Menor"),CONCATENATE("R",academico!$A$22),"")</f>
        <v/>
      </c>
      <c r="U30" s="313"/>
      <c r="V30" s="311" t="str">
        <f ca="1">IF(AND(academico!$H$10="Baja",academico!$L$10="Moderado"),CONCATENATE("R",academico!$A$10),"")</f>
        <v/>
      </c>
      <c r="W30" s="312"/>
      <c r="X30" s="312" t="str">
        <f ca="1">IF(AND(academico!$H$16="Baja",academico!$L$16="Moderado"),CONCATENATE("R",academico!$A$16),"")</f>
        <v/>
      </c>
      <c r="Y30" s="312"/>
      <c r="Z30" s="312" t="str">
        <f ca="1">IF(AND(academico!$H$22="Baja",academico!$L$22="Moderado"),CONCATENATE("R",academico!$A$22),"")</f>
        <v/>
      </c>
      <c r="AA30" s="313"/>
      <c r="AB30" s="287" t="str">
        <f ca="1">IF(AND(academico!$H$10="Baja",academico!$L$10="Mayor"),CONCATENATE("R",academico!$A$10),"")</f>
        <v/>
      </c>
      <c r="AC30" s="288"/>
      <c r="AD30" s="288" t="str">
        <f ca="1">IF(AND(academico!$H$16="Baja",academico!$L$16="Mayor"),CONCATENATE("R",academico!$A$16),"")</f>
        <v/>
      </c>
      <c r="AE30" s="288"/>
      <c r="AF30" s="288" t="str">
        <f ca="1">IF(AND(academico!$H$22="Baja",academico!$L$22="Mayor"),CONCATENATE("R",academico!$A$22),"")</f>
        <v/>
      </c>
      <c r="AG30" s="290"/>
      <c r="AH30" s="302" t="str">
        <f ca="1">IF(AND(academico!$H$10="Baja",academico!$L$10="Catastrófico"),CONCATENATE("R",academico!$A$10),"")</f>
        <v/>
      </c>
      <c r="AI30" s="303"/>
      <c r="AJ30" s="303" t="str">
        <f ca="1">IF(AND(academico!$H$16="Baja",academico!$L$16="Catastrófico"),CONCATENATE("R",academico!$A$16),"")</f>
        <v/>
      </c>
      <c r="AK30" s="303"/>
      <c r="AL30" s="303" t="str">
        <f ca="1">IF(AND(academico!$H$22="Baja",academico!$L$22="Catastrófico"),CONCATENATE("R",academico!$A$22),"")</f>
        <v/>
      </c>
      <c r="AM30" s="304"/>
      <c r="AN30" s="83"/>
      <c r="AO30" s="267" t="s">
        <v>82</v>
      </c>
      <c r="AP30" s="268"/>
      <c r="AQ30" s="268"/>
      <c r="AR30" s="268"/>
      <c r="AS30" s="268"/>
      <c r="AT30" s="2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38"/>
      <c r="C31" s="238"/>
      <c r="D31" s="239"/>
      <c r="E31" s="279"/>
      <c r="F31" s="280"/>
      <c r="G31" s="280"/>
      <c r="H31" s="280"/>
      <c r="I31" s="280"/>
      <c r="J31" s="316"/>
      <c r="K31" s="314"/>
      <c r="L31" s="314"/>
      <c r="M31" s="314"/>
      <c r="N31" s="314"/>
      <c r="O31" s="315"/>
      <c r="P31" s="306"/>
      <c r="Q31" s="306"/>
      <c r="R31" s="306"/>
      <c r="S31" s="306"/>
      <c r="T31" s="306"/>
      <c r="U31" s="307"/>
      <c r="V31" s="305"/>
      <c r="W31" s="306"/>
      <c r="X31" s="306"/>
      <c r="Y31" s="306"/>
      <c r="Z31" s="306"/>
      <c r="AA31" s="307"/>
      <c r="AB31" s="289"/>
      <c r="AC31" s="285"/>
      <c r="AD31" s="285"/>
      <c r="AE31" s="285"/>
      <c r="AF31" s="285"/>
      <c r="AG31" s="286"/>
      <c r="AH31" s="296"/>
      <c r="AI31" s="297"/>
      <c r="AJ31" s="297"/>
      <c r="AK31" s="297"/>
      <c r="AL31" s="297"/>
      <c r="AM31" s="298"/>
      <c r="AN31" s="83"/>
      <c r="AO31" s="270"/>
      <c r="AP31" s="271"/>
      <c r="AQ31" s="271"/>
      <c r="AR31" s="271"/>
      <c r="AS31" s="271"/>
      <c r="AT31" s="272"/>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38"/>
      <c r="C32" s="238"/>
      <c r="D32" s="239"/>
      <c r="E32" s="279"/>
      <c r="F32" s="280"/>
      <c r="G32" s="280"/>
      <c r="H32" s="280"/>
      <c r="I32" s="280"/>
      <c r="J32" s="316" t="str">
        <f ca="1">IF(AND(academico!$H$28="Baja",academico!$L$28="Leve"),CONCATENATE("R",academico!$A$28),"")</f>
        <v/>
      </c>
      <c r="K32" s="314"/>
      <c r="L32" s="314" t="str">
        <f ca="1">IF(AND(academico!$H$34="Baja",academico!$L$34="Leve"),CONCATENATE("R",academico!$A$34),"")</f>
        <v/>
      </c>
      <c r="M32" s="314"/>
      <c r="N32" s="314" t="str">
        <f ca="1">IF(AND(academico!$H$40="Baja",academico!$L$40="Leve"),CONCATENATE("R",academico!$A$40),"")</f>
        <v/>
      </c>
      <c r="O32" s="315"/>
      <c r="P32" s="306" t="str">
        <f ca="1">IF(AND(academico!$H$28="Baja",academico!$L$28="Menor"),CONCATENATE("R",academico!$A$28),"")</f>
        <v/>
      </c>
      <c r="Q32" s="306"/>
      <c r="R32" s="306" t="str">
        <f ca="1">IF(AND(academico!$H$34="Baja",academico!$L$34="Menor"),CONCATENATE("R",academico!$A$34),"")</f>
        <v/>
      </c>
      <c r="S32" s="306"/>
      <c r="T32" s="306" t="str">
        <f ca="1">IF(AND(academico!$H$40="Baja",academico!$L$40="Menor"),CONCATENATE("R",academico!$A$40),"")</f>
        <v/>
      </c>
      <c r="U32" s="307"/>
      <c r="V32" s="305" t="str">
        <f ca="1">IF(AND(academico!$H$28="Baja",academico!$L$28="Moderado"),CONCATENATE("R",academico!$A$28),"")</f>
        <v/>
      </c>
      <c r="W32" s="306"/>
      <c r="X32" s="306" t="str">
        <f ca="1">IF(AND(academico!$H$34="Baja",academico!$L$34="Moderado"),CONCATENATE("R",academico!$A$34),"")</f>
        <v/>
      </c>
      <c r="Y32" s="306"/>
      <c r="Z32" s="306" t="str">
        <f ca="1">IF(AND(academico!$H$40="Baja",academico!$L$40="Moderado"),CONCATENATE("R",academico!$A$40),"")</f>
        <v/>
      </c>
      <c r="AA32" s="307"/>
      <c r="AB32" s="289" t="str">
        <f ca="1">IF(AND(academico!$H$28="Baja",academico!$L$28="Mayor"),CONCATENATE("R",academico!$A$28),"")</f>
        <v/>
      </c>
      <c r="AC32" s="285"/>
      <c r="AD32" s="285" t="str">
        <f ca="1">IF(AND(academico!$H$34="Baja",academico!$L$34="Mayor"),CONCATENATE("R",academico!$A$34),"")</f>
        <v/>
      </c>
      <c r="AE32" s="285"/>
      <c r="AF32" s="285" t="str">
        <f ca="1">IF(AND(academico!$H$40="Baja",academico!$L$40="Mayor"),CONCATENATE("R",academico!$A$40),"")</f>
        <v/>
      </c>
      <c r="AG32" s="286"/>
      <c r="AH32" s="296" t="str">
        <f ca="1">IF(AND(academico!$H$28="Baja",academico!$L$28="Catastrófico"),CONCATENATE("R",academico!$A$28),"")</f>
        <v/>
      </c>
      <c r="AI32" s="297"/>
      <c r="AJ32" s="297" t="str">
        <f ca="1">IF(AND(academico!$H$34="Baja",academico!$L$34="Catastrófico"),CONCATENATE("R",academico!$A$34),"")</f>
        <v/>
      </c>
      <c r="AK32" s="297"/>
      <c r="AL32" s="297" t="str">
        <f ca="1">IF(AND(academico!$H$40="Baja",academico!$L$40="Catastrófico"),CONCATENATE("R",academico!$A$40),"")</f>
        <v/>
      </c>
      <c r="AM32" s="298"/>
      <c r="AN32" s="83"/>
      <c r="AO32" s="270"/>
      <c r="AP32" s="271"/>
      <c r="AQ32" s="271"/>
      <c r="AR32" s="271"/>
      <c r="AS32" s="271"/>
      <c r="AT32" s="272"/>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38"/>
      <c r="C33" s="238"/>
      <c r="D33" s="239"/>
      <c r="E33" s="279"/>
      <c r="F33" s="280"/>
      <c r="G33" s="280"/>
      <c r="H33" s="280"/>
      <c r="I33" s="280"/>
      <c r="J33" s="316"/>
      <c r="K33" s="314"/>
      <c r="L33" s="314"/>
      <c r="M33" s="314"/>
      <c r="N33" s="314"/>
      <c r="O33" s="315"/>
      <c r="P33" s="306"/>
      <c r="Q33" s="306"/>
      <c r="R33" s="306"/>
      <c r="S33" s="306"/>
      <c r="T33" s="306"/>
      <c r="U33" s="307"/>
      <c r="V33" s="305"/>
      <c r="W33" s="306"/>
      <c r="X33" s="306"/>
      <c r="Y33" s="306"/>
      <c r="Z33" s="306"/>
      <c r="AA33" s="307"/>
      <c r="AB33" s="289"/>
      <c r="AC33" s="285"/>
      <c r="AD33" s="285"/>
      <c r="AE33" s="285"/>
      <c r="AF33" s="285"/>
      <c r="AG33" s="286"/>
      <c r="AH33" s="296"/>
      <c r="AI33" s="297"/>
      <c r="AJ33" s="297"/>
      <c r="AK33" s="297"/>
      <c r="AL33" s="297"/>
      <c r="AM33" s="298"/>
      <c r="AN33" s="83"/>
      <c r="AO33" s="270"/>
      <c r="AP33" s="271"/>
      <c r="AQ33" s="271"/>
      <c r="AR33" s="271"/>
      <c r="AS33" s="271"/>
      <c r="AT33" s="272"/>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38"/>
      <c r="C34" s="238"/>
      <c r="D34" s="239"/>
      <c r="E34" s="279"/>
      <c r="F34" s="280"/>
      <c r="G34" s="280"/>
      <c r="H34" s="280"/>
      <c r="I34" s="280"/>
      <c r="J34" s="316" t="str">
        <f ca="1">IF(AND(academico!$H$46="Baja",academico!$L$46="Leve"),CONCATENATE("R",academico!$A$46),"")</f>
        <v/>
      </c>
      <c r="K34" s="314"/>
      <c r="L34" s="314" t="str">
        <f ca="1">IF(AND(academico!$H$52="Baja",academico!$L$52="Leve"),CONCATENATE("R",academico!$A$52),"")</f>
        <v/>
      </c>
      <c r="M34" s="314"/>
      <c r="N34" s="314" t="str">
        <f ca="1">IF(AND(academico!$H$58="Baja",academico!$L$58="Leve"),CONCATENATE("R",academico!$A$58),"")</f>
        <v/>
      </c>
      <c r="O34" s="315"/>
      <c r="P34" s="306" t="str">
        <f ca="1">IF(AND(academico!$H$46="Baja",academico!$L$46="Menor"),CONCATENATE("R",academico!$A$46),"")</f>
        <v/>
      </c>
      <c r="Q34" s="306"/>
      <c r="R34" s="306" t="str">
        <f ca="1">IF(AND(academico!$H$52="Baja",academico!$L$52="Menor"),CONCATENATE("R",academico!$A$52),"")</f>
        <v/>
      </c>
      <c r="S34" s="306"/>
      <c r="T34" s="306" t="str">
        <f ca="1">IF(AND(academico!$H$58="Baja",academico!$L$58="Menor"),CONCATENATE("R",academico!$A$58),"")</f>
        <v/>
      </c>
      <c r="U34" s="307"/>
      <c r="V34" s="305" t="str">
        <f ca="1">IF(AND(academico!$H$46="Baja",academico!$L$46="Moderado"),CONCATENATE("R",academico!$A$46),"")</f>
        <v/>
      </c>
      <c r="W34" s="306"/>
      <c r="X34" s="306" t="str">
        <f ca="1">IF(AND(academico!$H$52="Baja",academico!$L$52="Moderado"),CONCATENATE("R",academico!$A$52),"")</f>
        <v/>
      </c>
      <c r="Y34" s="306"/>
      <c r="Z34" s="306" t="str">
        <f ca="1">IF(AND(academico!$H$58="Baja",academico!$L$58="Moderado"),CONCATENATE("R",academico!$A$58),"")</f>
        <v/>
      </c>
      <c r="AA34" s="307"/>
      <c r="AB34" s="289" t="str">
        <f ca="1">IF(AND(academico!$H$46="Baja",academico!$L$46="Mayor"),CONCATENATE("R",academico!$A$46),"")</f>
        <v/>
      </c>
      <c r="AC34" s="285"/>
      <c r="AD34" s="285" t="str">
        <f ca="1">IF(AND(academico!$H$52="Baja",academico!$L$52="Mayor"),CONCATENATE("R",academico!$A$52),"")</f>
        <v/>
      </c>
      <c r="AE34" s="285"/>
      <c r="AF34" s="285" t="str">
        <f ca="1">IF(AND(academico!$H$58="Baja",academico!$L$58="Mayor"),CONCATENATE("R",academico!$A$58),"")</f>
        <v/>
      </c>
      <c r="AG34" s="286"/>
      <c r="AH34" s="296" t="str">
        <f ca="1">IF(AND(academico!$H$46="Baja",academico!$L$46="Catastrófico"),CONCATENATE("R",academico!$A$46),"")</f>
        <v/>
      </c>
      <c r="AI34" s="297"/>
      <c r="AJ34" s="297" t="str">
        <f ca="1">IF(AND(academico!$H$52="Baja",academico!$L$52="Catastrófico"),CONCATENATE("R",academico!$A$52),"")</f>
        <v/>
      </c>
      <c r="AK34" s="297"/>
      <c r="AL34" s="297" t="str">
        <f ca="1">IF(AND(academico!$H$58="Baja",academico!$L$58="Catastrófico"),CONCATENATE("R",academico!$A$58),"")</f>
        <v/>
      </c>
      <c r="AM34" s="298"/>
      <c r="AN34" s="83"/>
      <c r="AO34" s="270"/>
      <c r="AP34" s="271"/>
      <c r="AQ34" s="271"/>
      <c r="AR34" s="271"/>
      <c r="AS34" s="271"/>
      <c r="AT34" s="272"/>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38"/>
      <c r="C35" s="238"/>
      <c r="D35" s="239"/>
      <c r="E35" s="279"/>
      <c r="F35" s="280"/>
      <c r="G35" s="280"/>
      <c r="H35" s="280"/>
      <c r="I35" s="280"/>
      <c r="J35" s="316"/>
      <c r="K35" s="314"/>
      <c r="L35" s="314"/>
      <c r="M35" s="314"/>
      <c r="N35" s="314"/>
      <c r="O35" s="315"/>
      <c r="P35" s="306"/>
      <c r="Q35" s="306"/>
      <c r="R35" s="306"/>
      <c r="S35" s="306"/>
      <c r="T35" s="306"/>
      <c r="U35" s="307"/>
      <c r="V35" s="305"/>
      <c r="W35" s="306"/>
      <c r="X35" s="306"/>
      <c r="Y35" s="306"/>
      <c r="Z35" s="306"/>
      <c r="AA35" s="307"/>
      <c r="AB35" s="289"/>
      <c r="AC35" s="285"/>
      <c r="AD35" s="285"/>
      <c r="AE35" s="285"/>
      <c r="AF35" s="285"/>
      <c r="AG35" s="286"/>
      <c r="AH35" s="296"/>
      <c r="AI35" s="297"/>
      <c r="AJ35" s="297"/>
      <c r="AK35" s="297"/>
      <c r="AL35" s="297"/>
      <c r="AM35" s="298"/>
      <c r="AN35" s="83"/>
      <c r="AO35" s="270"/>
      <c r="AP35" s="271"/>
      <c r="AQ35" s="271"/>
      <c r="AR35" s="271"/>
      <c r="AS35" s="271"/>
      <c r="AT35" s="2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38"/>
      <c r="C36" s="238"/>
      <c r="D36" s="239"/>
      <c r="E36" s="279"/>
      <c r="F36" s="280"/>
      <c r="G36" s="280"/>
      <c r="H36" s="280"/>
      <c r="I36" s="280"/>
      <c r="J36" s="316" t="str">
        <f ca="1">IF(AND(academico!$H$64="Baja",academico!$L$64="Leve"),CONCATENATE("R",academico!$A$64),"")</f>
        <v/>
      </c>
      <c r="K36" s="314"/>
      <c r="L36" s="314" t="str">
        <f>IF(AND(academico!$H$70="Baja",academico!$L$70="Leve"),CONCATENATE("R",academico!$A$70),"")</f>
        <v/>
      </c>
      <c r="M36" s="314"/>
      <c r="N36" s="314" t="str">
        <f>IF(AND(academico!$H$76="Baja",academico!$L$76="Leve"),CONCATENATE("R",academico!$A$76),"")</f>
        <v/>
      </c>
      <c r="O36" s="315"/>
      <c r="P36" s="306" t="str">
        <f ca="1">IF(AND(academico!$H$64="Baja",academico!$L$64="Menor"),CONCATENATE("R",academico!$A$64),"")</f>
        <v/>
      </c>
      <c r="Q36" s="306"/>
      <c r="R36" s="306" t="str">
        <f>IF(AND(academico!$H$70="Baja",academico!$L$70="Menor"),CONCATENATE("R",academico!$A$70),"")</f>
        <v/>
      </c>
      <c r="S36" s="306"/>
      <c r="T36" s="306" t="str">
        <f>IF(AND(academico!$H$76="Baja",academico!$L$76="Menor"),CONCATENATE("R",academico!$A$76),"")</f>
        <v/>
      </c>
      <c r="U36" s="307"/>
      <c r="V36" s="305" t="str">
        <f ca="1">IF(AND(academico!$H$64="Baja",academico!$L$64="Moderado"),CONCATENATE("R",academico!$A$64),"")</f>
        <v/>
      </c>
      <c r="W36" s="306"/>
      <c r="X36" s="306" t="str">
        <f>IF(AND(academico!$H$70="Baja",academico!$L$70="Moderado"),CONCATENATE("R",academico!$A$70),"")</f>
        <v/>
      </c>
      <c r="Y36" s="306"/>
      <c r="Z36" s="306" t="str">
        <f>IF(AND(academico!$H$76="Baja",academico!$L$76="Moderado"),CONCATENATE("R",academico!$A$76),"")</f>
        <v/>
      </c>
      <c r="AA36" s="307"/>
      <c r="AB36" s="289" t="str">
        <f ca="1">IF(AND(academico!$H$64="Baja",academico!$L$64="Mayor"),CONCATENATE("R",academico!$A$64),"")</f>
        <v/>
      </c>
      <c r="AC36" s="285"/>
      <c r="AD36" s="285" t="str">
        <f>IF(AND(academico!$H$70="Baja",academico!$L$70="Mayor"),CONCATENATE("R",academico!$A$70),"")</f>
        <v/>
      </c>
      <c r="AE36" s="285"/>
      <c r="AF36" s="285" t="str">
        <f>IF(AND(academico!$H$76="Baja",academico!$L$76="Mayor"),CONCATENATE("R",academico!$A$76),"")</f>
        <v/>
      </c>
      <c r="AG36" s="286"/>
      <c r="AH36" s="296" t="str">
        <f ca="1">IF(AND(academico!$H$64="Baja",academico!$L$64="Catastrófico"),CONCATENATE("R",academico!$A$64),"")</f>
        <v/>
      </c>
      <c r="AI36" s="297"/>
      <c r="AJ36" s="297" t="str">
        <f>IF(AND(academico!$H$70="Baja",academico!$L$70="Catastrófico"),CONCATENATE("R",academico!$A$70),"")</f>
        <v/>
      </c>
      <c r="AK36" s="297"/>
      <c r="AL36" s="297" t="str">
        <f>IF(AND(academico!$H$76="Baja",academico!$L$76="Catastrófico"),CONCATENATE("R",academico!$A$76),"")</f>
        <v/>
      </c>
      <c r="AM36" s="298"/>
      <c r="AN36" s="83"/>
      <c r="AO36" s="270"/>
      <c r="AP36" s="271"/>
      <c r="AQ36" s="271"/>
      <c r="AR36" s="271"/>
      <c r="AS36" s="271"/>
      <c r="AT36" s="272"/>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38"/>
      <c r="C37" s="238"/>
      <c r="D37" s="239"/>
      <c r="E37" s="282"/>
      <c r="F37" s="283"/>
      <c r="G37" s="283"/>
      <c r="H37" s="283"/>
      <c r="I37" s="283"/>
      <c r="J37" s="317"/>
      <c r="K37" s="318"/>
      <c r="L37" s="318"/>
      <c r="M37" s="318"/>
      <c r="N37" s="318"/>
      <c r="O37" s="319"/>
      <c r="P37" s="309"/>
      <c r="Q37" s="309"/>
      <c r="R37" s="309"/>
      <c r="S37" s="309"/>
      <c r="T37" s="309"/>
      <c r="U37" s="310"/>
      <c r="V37" s="308"/>
      <c r="W37" s="309"/>
      <c r="X37" s="309"/>
      <c r="Y37" s="309"/>
      <c r="Z37" s="309"/>
      <c r="AA37" s="310"/>
      <c r="AB37" s="293"/>
      <c r="AC37" s="294"/>
      <c r="AD37" s="294"/>
      <c r="AE37" s="294"/>
      <c r="AF37" s="294"/>
      <c r="AG37" s="295"/>
      <c r="AH37" s="299"/>
      <c r="AI37" s="300"/>
      <c r="AJ37" s="300"/>
      <c r="AK37" s="300"/>
      <c r="AL37" s="300"/>
      <c r="AM37" s="301"/>
      <c r="AN37" s="83"/>
      <c r="AO37" s="273"/>
      <c r="AP37" s="274"/>
      <c r="AQ37" s="274"/>
      <c r="AR37" s="274"/>
      <c r="AS37" s="274"/>
      <c r="AT37" s="275"/>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38"/>
      <c r="C38" s="238"/>
      <c r="D38" s="239"/>
      <c r="E38" s="276" t="s">
        <v>113</v>
      </c>
      <c r="F38" s="277"/>
      <c r="G38" s="277"/>
      <c r="H38" s="277"/>
      <c r="I38" s="278"/>
      <c r="J38" s="320" t="str">
        <f ca="1">IF(AND(academico!$H$10="Muy Baja",academico!$L$10="Leve"),CONCATENATE("R",academico!$A$10),"")</f>
        <v/>
      </c>
      <c r="K38" s="321"/>
      <c r="L38" s="321" t="str">
        <f ca="1">IF(AND(academico!$H$16="Muy Baja",academico!$L$16="Leve"),CONCATENATE("R",academico!$A$16),"")</f>
        <v/>
      </c>
      <c r="M38" s="321"/>
      <c r="N38" s="321" t="str">
        <f ca="1">IF(AND(academico!$H$22="Muy Baja",academico!$L$22="Leve"),CONCATENATE("R",academico!$A$22),"")</f>
        <v/>
      </c>
      <c r="O38" s="322"/>
      <c r="P38" s="320" t="str">
        <f ca="1">IF(AND(academico!$H$10="Muy Baja",academico!$L$10="Menor"),CONCATENATE("R",academico!$A$10),"")</f>
        <v/>
      </c>
      <c r="Q38" s="321"/>
      <c r="R38" s="321" t="str">
        <f ca="1">IF(AND(academico!$H$16="Muy Baja",academico!$L$16="Menor"),CONCATENATE("R",academico!$A$16),"")</f>
        <v/>
      </c>
      <c r="S38" s="321"/>
      <c r="T38" s="321" t="str">
        <f ca="1">IF(AND(academico!$H$22="Muy Baja",academico!$L$22="Menor"),CONCATENATE("R",academico!$A$22),"")</f>
        <v/>
      </c>
      <c r="U38" s="322"/>
      <c r="V38" s="311" t="str">
        <f ca="1">IF(AND(academico!$H$10="Muy Baja",academico!$L$10="Moderado"),CONCATENATE("R",academico!$A$10),"")</f>
        <v/>
      </c>
      <c r="W38" s="312"/>
      <c r="X38" s="312" t="str">
        <f ca="1">IF(AND(academico!$H$16="Muy Baja",academico!$L$16="Moderado"),CONCATENATE("R",academico!$A$16),"")</f>
        <v/>
      </c>
      <c r="Y38" s="312"/>
      <c r="Z38" s="312" t="str">
        <f ca="1">IF(AND(academico!$H$22="Muy Baja",academico!$L$22="Moderado"),CONCATENATE("R",academico!$A$22),"")</f>
        <v/>
      </c>
      <c r="AA38" s="313"/>
      <c r="AB38" s="287" t="str">
        <f ca="1">IF(AND(academico!$H$10="Muy Baja",academico!$L$10="Mayor"),CONCATENATE("R",academico!$A$10),"")</f>
        <v/>
      </c>
      <c r="AC38" s="288"/>
      <c r="AD38" s="288" t="str">
        <f ca="1">IF(AND(academico!$H$16="Muy Baja",academico!$L$16="Mayor"),CONCATENATE("R",academico!$A$16),"")</f>
        <v/>
      </c>
      <c r="AE38" s="288"/>
      <c r="AF38" s="288" t="str">
        <f ca="1">IF(AND(academico!$H$22="Muy Baja",academico!$L$22="Mayor"),CONCATENATE("R",academico!$A$22),"")</f>
        <v/>
      </c>
      <c r="AG38" s="290"/>
      <c r="AH38" s="302" t="str">
        <f ca="1">IF(AND(academico!$H$10="Muy Baja",academico!$L$10="Catastrófico"),CONCATENATE("R",academico!$A$10),"")</f>
        <v/>
      </c>
      <c r="AI38" s="303"/>
      <c r="AJ38" s="303" t="str">
        <f ca="1">IF(AND(academico!$H$16="Muy Baja",academico!$L$16="Catastrófico"),CONCATENATE("R",academico!$A$16),"")</f>
        <v/>
      </c>
      <c r="AK38" s="303"/>
      <c r="AL38" s="303" t="str">
        <f ca="1">IF(AND(academico!$H$22="Muy Baja",academico!$L$22="Catastrófico"),CONCATENATE("R",academico!$A$22),"")</f>
        <v/>
      </c>
      <c r="AM38" s="304"/>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38"/>
      <c r="C39" s="238"/>
      <c r="D39" s="239"/>
      <c r="E39" s="279"/>
      <c r="F39" s="280"/>
      <c r="G39" s="280"/>
      <c r="H39" s="280"/>
      <c r="I39" s="281"/>
      <c r="J39" s="316"/>
      <c r="K39" s="314"/>
      <c r="L39" s="314"/>
      <c r="M39" s="314"/>
      <c r="N39" s="314"/>
      <c r="O39" s="315"/>
      <c r="P39" s="316"/>
      <c r="Q39" s="314"/>
      <c r="R39" s="314"/>
      <c r="S39" s="314"/>
      <c r="T39" s="314"/>
      <c r="U39" s="315"/>
      <c r="V39" s="305"/>
      <c r="W39" s="306"/>
      <c r="X39" s="306"/>
      <c r="Y39" s="306"/>
      <c r="Z39" s="306"/>
      <c r="AA39" s="307"/>
      <c r="AB39" s="289"/>
      <c r="AC39" s="285"/>
      <c r="AD39" s="285"/>
      <c r="AE39" s="285"/>
      <c r="AF39" s="285"/>
      <c r="AG39" s="286"/>
      <c r="AH39" s="296"/>
      <c r="AI39" s="297"/>
      <c r="AJ39" s="297"/>
      <c r="AK39" s="297"/>
      <c r="AL39" s="297"/>
      <c r="AM39" s="298"/>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38"/>
      <c r="C40" s="238"/>
      <c r="D40" s="239"/>
      <c r="E40" s="279"/>
      <c r="F40" s="280"/>
      <c r="G40" s="280"/>
      <c r="H40" s="280"/>
      <c r="I40" s="281"/>
      <c r="J40" s="316" t="str">
        <f ca="1">IF(AND(academico!$H$28="Muy Baja",academico!$L$28="Leve"),CONCATENATE("R",academico!$A$28),"")</f>
        <v/>
      </c>
      <c r="K40" s="314"/>
      <c r="L40" s="314" t="str">
        <f ca="1">IF(AND(academico!$H$34="Muy Baja",academico!$L$34="Leve"),CONCATENATE("R",academico!$A$34),"")</f>
        <v/>
      </c>
      <c r="M40" s="314"/>
      <c r="N40" s="314" t="str">
        <f ca="1">IF(AND(academico!$H$40="Muy Baja",academico!$L$40="Leve"),CONCATENATE("R",academico!$A$40),"")</f>
        <v/>
      </c>
      <c r="O40" s="315"/>
      <c r="P40" s="316" t="str">
        <f ca="1">IF(AND(academico!$H$28="Muy Baja",academico!$L$28="Menor"),CONCATENATE("R",academico!$A$28),"")</f>
        <v/>
      </c>
      <c r="Q40" s="314"/>
      <c r="R40" s="314" t="str">
        <f ca="1">IF(AND(academico!$H$34="Muy Baja",academico!$L$34="Menor"),CONCATENATE("R",academico!$A$34),"")</f>
        <v/>
      </c>
      <c r="S40" s="314"/>
      <c r="T40" s="314" t="str">
        <f ca="1">IF(AND(academico!$H$40="Muy Baja",academico!$L$40="Menor"),CONCATENATE("R",academico!$A$40),"")</f>
        <v/>
      </c>
      <c r="U40" s="315"/>
      <c r="V40" s="305" t="str">
        <f ca="1">IF(AND(academico!$H$28="Muy Baja",academico!$L$28="Moderado"),CONCATENATE("R",academico!$A$28),"")</f>
        <v/>
      </c>
      <c r="W40" s="306"/>
      <c r="X40" s="306" t="str">
        <f ca="1">IF(AND(academico!$H$34="Muy Baja",academico!$L$34="Moderado"),CONCATENATE("R",academico!$A$34),"")</f>
        <v/>
      </c>
      <c r="Y40" s="306"/>
      <c r="Z40" s="306" t="str">
        <f ca="1">IF(AND(academico!$H$40="Muy Baja",academico!$L$40="Moderado"),CONCATENATE("R",academico!$A$40),"")</f>
        <v/>
      </c>
      <c r="AA40" s="307"/>
      <c r="AB40" s="289" t="str">
        <f ca="1">IF(AND(academico!$H$28="Muy Baja",academico!$L$28="Mayor"),CONCATENATE("R",academico!$A$28),"")</f>
        <v/>
      </c>
      <c r="AC40" s="285"/>
      <c r="AD40" s="285" t="str">
        <f ca="1">IF(AND(academico!$H$34="Muy Baja",academico!$L$34="Mayor"),CONCATENATE("R",academico!$A$34),"")</f>
        <v/>
      </c>
      <c r="AE40" s="285"/>
      <c r="AF40" s="285" t="str">
        <f ca="1">IF(AND(academico!$H$40="Muy Baja",academico!$L$40="Mayor"),CONCATENATE("R",academico!$A$40),"")</f>
        <v/>
      </c>
      <c r="AG40" s="286"/>
      <c r="AH40" s="296" t="str">
        <f ca="1">IF(AND(academico!$H$28="Muy Baja",academico!$L$28="Catastrófico"),CONCATENATE("R",academico!$A$28),"")</f>
        <v/>
      </c>
      <c r="AI40" s="297"/>
      <c r="AJ40" s="297" t="str">
        <f ca="1">IF(AND(academico!$H$34="Muy Baja",academico!$L$34="Catastrófico"),CONCATENATE("R",academico!$A$34),"")</f>
        <v/>
      </c>
      <c r="AK40" s="297"/>
      <c r="AL40" s="297" t="str">
        <f ca="1">IF(AND(academico!$H$40="Muy Baja",academico!$L$40="Catastrófico"),CONCATENATE("R",academico!$A$40),"")</f>
        <v/>
      </c>
      <c r="AM40" s="298"/>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38"/>
      <c r="C41" s="238"/>
      <c r="D41" s="239"/>
      <c r="E41" s="279"/>
      <c r="F41" s="280"/>
      <c r="G41" s="280"/>
      <c r="H41" s="280"/>
      <c r="I41" s="281"/>
      <c r="J41" s="316"/>
      <c r="K41" s="314"/>
      <c r="L41" s="314"/>
      <c r="M41" s="314"/>
      <c r="N41" s="314"/>
      <c r="O41" s="315"/>
      <c r="P41" s="316"/>
      <c r="Q41" s="314"/>
      <c r="R41" s="314"/>
      <c r="S41" s="314"/>
      <c r="T41" s="314"/>
      <c r="U41" s="315"/>
      <c r="V41" s="305"/>
      <c r="W41" s="306"/>
      <c r="X41" s="306"/>
      <c r="Y41" s="306"/>
      <c r="Z41" s="306"/>
      <c r="AA41" s="307"/>
      <c r="AB41" s="289"/>
      <c r="AC41" s="285"/>
      <c r="AD41" s="285"/>
      <c r="AE41" s="285"/>
      <c r="AF41" s="285"/>
      <c r="AG41" s="286"/>
      <c r="AH41" s="296"/>
      <c r="AI41" s="297"/>
      <c r="AJ41" s="297"/>
      <c r="AK41" s="297"/>
      <c r="AL41" s="297"/>
      <c r="AM41" s="298"/>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38"/>
      <c r="C42" s="238"/>
      <c r="D42" s="239"/>
      <c r="E42" s="279"/>
      <c r="F42" s="280"/>
      <c r="G42" s="280"/>
      <c r="H42" s="280"/>
      <c r="I42" s="281"/>
      <c r="J42" s="316" t="str">
        <f ca="1">IF(AND(academico!$H$46="Muy Baja",academico!$L$46="Leve"),CONCATENATE("R",academico!$A$46),"")</f>
        <v/>
      </c>
      <c r="K42" s="314"/>
      <c r="L42" s="314" t="str">
        <f ca="1">IF(AND(academico!$H$52="Muy Baja",academico!$L$52="Leve"),CONCATENATE("R",academico!$A$52),"")</f>
        <v/>
      </c>
      <c r="M42" s="314"/>
      <c r="N42" s="314" t="str">
        <f ca="1">IF(AND(academico!$H$58="Muy Baja",academico!$L$58="Leve"),CONCATENATE("R",academico!$A$58),"")</f>
        <v/>
      </c>
      <c r="O42" s="315"/>
      <c r="P42" s="316" t="str">
        <f ca="1">IF(AND(academico!$H$46="Muy Baja",academico!$L$46="Menor"),CONCATENATE("R",academico!$A$46),"")</f>
        <v/>
      </c>
      <c r="Q42" s="314"/>
      <c r="R42" s="314" t="str">
        <f ca="1">IF(AND(academico!$H$52="Muy Baja",academico!$L$52="Menor"),CONCATENATE("R",academico!$A$52),"")</f>
        <v/>
      </c>
      <c r="S42" s="314"/>
      <c r="T42" s="314" t="str">
        <f ca="1">IF(AND(academico!$H$58="Muy Baja",academico!$L$58="Menor"),CONCATENATE("R",academico!$A$58),"")</f>
        <v/>
      </c>
      <c r="U42" s="315"/>
      <c r="V42" s="305" t="str">
        <f ca="1">IF(AND(academico!$H$46="Muy Baja",academico!$L$46="Moderado"),CONCATENATE("R",academico!$A$46),"")</f>
        <v/>
      </c>
      <c r="W42" s="306"/>
      <c r="X42" s="306" t="str">
        <f ca="1">IF(AND(academico!$H$52="Muy Baja",academico!$L$52="Moderado"),CONCATENATE("R",academico!$A$52),"")</f>
        <v/>
      </c>
      <c r="Y42" s="306"/>
      <c r="Z42" s="306" t="str">
        <f ca="1">IF(AND(academico!$H$58="Muy Baja",academico!$L$58="Moderado"),CONCATENATE("R",academico!$A$58),"")</f>
        <v/>
      </c>
      <c r="AA42" s="307"/>
      <c r="AB42" s="289" t="str">
        <f ca="1">IF(AND(academico!$H$46="Muy Baja",academico!$L$46="Mayor"),CONCATENATE("R",academico!$A$46),"")</f>
        <v/>
      </c>
      <c r="AC42" s="285"/>
      <c r="AD42" s="285" t="str">
        <f ca="1">IF(AND(academico!$H$52="Muy Baja",academico!$L$52="Mayor"),CONCATENATE("R",academico!$A$52),"")</f>
        <v/>
      </c>
      <c r="AE42" s="285"/>
      <c r="AF42" s="285" t="str">
        <f ca="1">IF(AND(academico!$H$58="Muy Baja",academico!$L$58="Mayor"),CONCATENATE("R",academico!$A$58),"")</f>
        <v/>
      </c>
      <c r="AG42" s="286"/>
      <c r="AH42" s="296" t="str">
        <f ca="1">IF(AND(academico!$H$46="Muy Baja",academico!$L$46="Catastrófico"),CONCATENATE("R",academico!$A$46),"")</f>
        <v/>
      </c>
      <c r="AI42" s="297"/>
      <c r="AJ42" s="297" t="str">
        <f ca="1">IF(AND(academico!$H$52="Muy Baja",academico!$L$52="Catastrófico"),CONCATENATE("R",academico!$A$52),"")</f>
        <v/>
      </c>
      <c r="AK42" s="297"/>
      <c r="AL42" s="297" t="str">
        <f ca="1">IF(AND(academico!$H$58="Muy Baja",academico!$L$58="Catastrófico"),CONCATENATE("R",academico!$A$58),"")</f>
        <v/>
      </c>
      <c r="AM42" s="298"/>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38"/>
      <c r="C43" s="238"/>
      <c r="D43" s="239"/>
      <c r="E43" s="279"/>
      <c r="F43" s="280"/>
      <c r="G43" s="280"/>
      <c r="H43" s="280"/>
      <c r="I43" s="281"/>
      <c r="J43" s="316"/>
      <c r="K43" s="314"/>
      <c r="L43" s="314"/>
      <c r="M43" s="314"/>
      <c r="N43" s="314"/>
      <c r="O43" s="315"/>
      <c r="P43" s="316"/>
      <c r="Q43" s="314"/>
      <c r="R43" s="314"/>
      <c r="S43" s="314"/>
      <c r="T43" s="314"/>
      <c r="U43" s="315"/>
      <c r="V43" s="305"/>
      <c r="W43" s="306"/>
      <c r="X43" s="306"/>
      <c r="Y43" s="306"/>
      <c r="Z43" s="306"/>
      <c r="AA43" s="307"/>
      <c r="AB43" s="289"/>
      <c r="AC43" s="285"/>
      <c r="AD43" s="285"/>
      <c r="AE43" s="285"/>
      <c r="AF43" s="285"/>
      <c r="AG43" s="286"/>
      <c r="AH43" s="296"/>
      <c r="AI43" s="297"/>
      <c r="AJ43" s="297"/>
      <c r="AK43" s="297"/>
      <c r="AL43" s="297"/>
      <c r="AM43" s="298"/>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38"/>
      <c r="C44" s="238"/>
      <c r="D44" s="239"/>
      <c r="E44" s="279"/>
      <c r="F44" s="280"/>
      <c r="G44" s="280"/>
      <c r="H44" s="280"/>
      <c r="I44" s="281"/>
      <c r="J44" s="316" t="str">
        <f ca="1">IF(AND(academico!$H$64="Muy Baja",academico!$L$64="Leve"),CONCATENATE("R",academico!$A$64),"")</f>
        <v/>
      </c>
      <c r="K44" s="314"/>
      <c r="L44" s="314" t="str">
        <f>IF(AND(academico!$H$70="Muy Baja",academico!$L$70="Leve"),CONCATENATE("R",academico!$A$70),"")</f>
        <v/>
      </c>
      <c r="M44" s="314"/>
      <c r="N44" s="314" t="str">
        <f>IF(AND(academico!$H$76="Muy Baja",academico!$L$76="Leve"),CONCATENATE("R",academico!$A$76),"")</f>
        <v/>
      </c>
      <c r="O44" s="315"/>
      <c r="P44" s="316" t="str">
        <f ca="1">IF(AND(academico!$H$64="Muy Baja",academico!$L$64="Menor"),CONCATENATE("R",academico!$A$64),"")</f>
        <v/>
      </c>
      <c r="Q44" s="314"/>
      <c r="R44" s="314" t="str">
        <f>IF(AND(academico!$H$70="Muy Baja",academico!$L$70="Menor"),CONCATENATE("R",academico!$A$70),"")</f>
        <v/>
      </c>
      <c r="S44" s="314"/>
      <c r="T44" s="314" t="str">
        <f>IF(AND(academico!$H$76="Muy Baja",academico!$L$76="Menor"),CONCATENATE("R",academico!$A$76),"")</f>
        <v/>
      </c>
      <c r="U44" s="315"/>
      <c r="V44" s="305" t="str">
        <f ca="1">IF(AND(academico!$H$64="Muy Baja",academico!$L$64="Moderado"),CONCATENATE("R",academico!$A$64),"")</f>
        <v/>
      </c>
      <c r="W44" s="306"/>
      <c r="X44" s="306" t="str">
        <f>IF(AND(academico!$H$70="Muy Baja",academico!$L$70="Moderado"),CONCATENATE("R",academico!$A$70),"")</f>
        <v/>
      </c>
      <c r="Y44" s="306"/>
      <c r="Z44" s="306" t="str">
        <f>IF(AND(academico!$H$76="Muy Baja",academico!$L$76="Moderado"),CONCATENATE("R",academico!$A$76),"")</f>
        <v/>
      </c>
      <c r="AA44" s="307"/>
      <c r="AB44" s="289" t="str">
        <f ca="1">IF(AND(academico!$H$64="Muy Baja",academico!$L$64="Mayor"),CONCATENATE("R",academico!$A$64),"")</f>
        <v/>
      </c>
      <c r="AC44" s="285"/>
      <c r="AD44" s="285" t="str">
        <f>IF(AND(academico!$H$70="Muy Baja",academico!$L$70="Mayor"),CONCATENATE("R",academico!$A$70),"")</f>
        <v/>
      </c>
      <c r="AE44" s="285"/>
      <c r="AF44" s="285" t="str">
        <f>IF(AND(academico!$H$76="Muy Baja",academico!$L$76="Mayor"),CONCATENATE("R",academico!$A$76),"")</f>
        <v/>
      </c>
      <c r="AG44" s="286"/>
      <c r="AH44" s="296" t="str">
        <f ca="1">IF(AND(academico!$H$64="Muy Baja",academico!$L$64="Catastrófico"),CONCATENATE("R",academico!$A$64),"")</f>
        <v/>
      </c>
      <c r="AI44" s="297"/>
      <c r="AJ44" s="297" t="str">
        <f>IF(AND(academico!$H$70="Muy Baja",academico!$L$70="Catastrófico"),CONCATENATE("R",academico!$A$70),"")</f>
        <v/>
      </c>
      <c r="AK44" s="297"/>
      <c r="AL44" s="297" t="str">
        <f>IF(AND(academico!$H$76="Muy Baja",academico!$L$76="Catastrófico"),CONCATENATE("R",academico!$A$76),"")</f>
        <v/>
      </c>
      <c r="AM44" s="298"/>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38"/>
      <c r="C45" s="238"/>
      <c r="D45" s="239"/>
      <c r="E45" s="282"/>
      <c r="F45" s="283"/>
      <c r="G45" s="283"/>
      <c r="H45" s="283"/>
      <c r="I45" s="284"/>
      <c r="J45" s="317"/>
      <c r="K45" s="318"/>
      <c r="L45" s="318"/>
      <c r="M45" s="318"/>
      <c r="N45" s="318"/>
      <c r="O45" s="319"/>
      <c r="P45" s="317"/>
      <c r="Q45" s="318"/>
      <c r="R45" s="318"/>
      <c r="S45" s="318"/>
      <c r="T45" s="318"/>
      <c r="U45" s="319"/>
      <c r="V45" s="308"/>
      <c r="W45" s="309"/>
      <c r="X45" s="309"/>
      <c r="Y45" s="309"/>
      <c r="Z45" s="309"/>
      <c r="AA45" s="310"/>
      <c r="AB45" s="293"/>
      <c r="AC45" s="294"/>
      <c r="AD45" s="294"/>
      <c r="AE45" s="294"/>
      <c r="AF45" s="294"/>
      <c r="AG45" s="295"/>
      <c r="AH45" s="299"/>
      <c r="AI45" s="300"/>
      <c r="AJ45" s="300"/>
      <c r="AK45" s="300"/>
      <c r="AL45" s="300"/>
      <c r="AM45" s="301"/>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92"/>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8"/>
  <sheetViews>
    <sheetView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49" t="s">
        <v>160</v>
      </c>
      <c r="C2" s="350"/>
      <c r="D2" s="350"/>
      <c r="E2" s="350"/>
      <c r="F2" s="350"/>
      <c r="G2" s="350"/>
      <c r="H2" s="350"/>
      <c r="I2" s="350"/>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0"/>
      <c r="C3" s="350"/>
      <c r="D3" s="350"/>
      <c r="E3" s="350"/>
      <c r="F3" s="350"/>
      <c r="G3" s="350"/>
      <c r="H3" s="350"/>
      <c r="I3" s="350"/>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0"/>
      <c r="C4" s="350"/>
      <c r="D4" s="350"/>
      <c r="E4" s="350"/>
      <c r="F4" s="350"/>
      <c r="G4" s="350"/>
      <c r="H4" s="350"/>
      <c r="I4" s="350"/>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38" t="s">
        <v>4</v>
      </c>
      <c r="C6" s="238"/>
      <c r="D6" s="239"/>
      <c r="E6" s="333" t="s">
        <v>116</v>
      </c>
      <c r="F6" s="334"/>
      <c r="G6" s="334"/>
      <c r="H6" s="334"/>
      <c r="I6" s="351"/>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0" t="s">
        <v>79</v>
      </c>
      <c r="AP6" s="341"/>
      <c r="AQ6" s="341"/>
      <c r="AR6" s="341"/>
      <c r="AS6" s="341"/>
      <c r="AT6" s="3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38"/>
      <c r="C7" s="238"/>
      <c r="D7" s="239"/>
      <c r="E7" s="337"/>
      <c r="F7" s="336"/>
      <c r="G7" s="336"/>
      <c r="H7" s="336"/>
      <c r="I7" s="352"/>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3"/>
      <c r="AP7" s="344"/>
      <c r="AQ7" s="344"/>
      <c r="AR7" s="344"/>
      <c r="AS7" s="344"/>
      <c r="AT7" s="3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38"/>
      <c r="C8" s="238"/>
      <c r="D8" s="239"/>
      <c r="E8" s="337"/>
      <c r="F8" s="336"/>
      <c r="G8" s="336"/>
      <c r="H8" s="336"/>
      <c r="I8" s="352"/>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3"/>
      <c r="AP8" s="344"/>
      <c r="AQ8" s="344"/>
      <c r="AR8" s="344"/>
      <c r="AS8" s="344"/>
      <c r="AT8" s="3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38"/>
      <c r="C9" s="238"/>
      <c r="D9" s="239"/>
      <c r="E9" s="337"/>
      <c r="F9" s="336"/>
      <c r="G9" s="336"/>
      <c r="H9" s="336"/>
      <c r="I9" s="352"/>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3"/>
      <c r="AP9" s="344"/>
      <c r="AQ9" s="344"/>
      <c r="AR9" s="344"/>
      <c r="AS9" s="344"/>
      <c r="AT9" s="3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38"/>
      <c r="C10" s="238"/>
      <c r="D10" s="239"/>
      <c r="E10" s="337"/>
      <c r="F10" s="336"/>
      <c r="G10" s="336"/>
      <c r="H10" s="336"/>
      <c r="I10" s="352"/>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3"/>
      <c r="AP10" s="344"/>
      <c r="AQ10" s="344"/>
      <c r="AR10" s="344"/>
      <c r="AS10" s="344"/>
      <c r="AT10" s="3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38"/>
      <c r="C11" s="238"/>
      <c r="D11" s="239"/>
      <c r="E11" s="337"/>
      <c r="F11" s="336"/>
      <c r="G11" s="336"/>
      <c r="H11" s="336"/>
      <c r="I11" s="352"/>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3"/>
      <c r="AP11" s="344"/>
      <c r="AQ11" s="344"/>
      <c r="AR11" s="344"/>
      <c r="AS11" s="344"/>
      <c r="AT11" s="3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38"/>
      <c r="C12" s="238"/>
      <c r="D12" s="239"/>
      <c r="E12" s="337"/>
      <c r="F12" s="336"/>
      <c r="G12" s="336"/>
      <c r="H12" s="336"/>
      <c r="I12" s="352"/>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3"/>
      <c r="AP12" s="344"/>
      <c r="AQ12" s="344"/>
      <c r="AR12" s="344"/>
      <c r="AS12" s="344"/>
      <c r="AT12" s="3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38"/>
      <c r="C13" s="238"/>
      <c r="D13" s="239"/>
      <c r="E13" s="337"/>
      <c r="F13" s="336"/>
      <c r="G13" s="336"/>
      <c r="H13" s="336"/>
      <c r="I13" s="352"/>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3"/>
      <c r="AP13" s="344"/>
      <c r="AQ13" s="344"/>
      <c r="AR13" s="344"/>
      <c r="AS13" s="344"/>
      <c r="AT13" s="345"/>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38"/>
      <c r="C14" s="238"/>
      <c r="D14" s="239"/>
      <c r="E14" s="337"/>
      <c r="F14" s="336"/>
      <c r="G14" s="336"/>
      <c r="H14" s="336"/>
      <c r="I14" s="352"/>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3"/>
      <c r="AP14" s="344"/>
      <c r="AQ14" s="344"/>
      <c r="AR14" s="344"/>
      <c r="AS14" s="344"/>
      <c r="AT14" s="345"/>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38"/>
      <c r="C15" s="238"/>
      <c r="D15" s="239"/>
      <c r="E15" s="338"/>
      <c r="F15" s="339"/>
      <c r="G15" s="339"/>
      <c r="H15" s="339"/>
      <c r="I15" s="353"/>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46"/>
      <c r="AP15" s="347"/>
      <c r="AQ15" s="347"/>
      <c r="AR15" s="347"/>
      <c r="AS15" s="347"/>
      <c r="AT15" s="348"/>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38"/>
      <c r="C16" s="238"/>
      <c r="D16" s="239"/>
      <c r="E16" s="333" t="s">
        <v>115</v>
      </c>
      <c r="F16" s="334"/>
      <c r="G16" s="334"/>
      <c r="H16" s="334"/>
      <c r="I16" s="334"/>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24" t="s">
        <v>80</v>
      </c>
      <c r="AP16" s="325"/>
      <c r="AQ16" s="325"/>
      <c r="AR16" s="325"/>
      <c r="AS16" s="325"/>
      <c r="AT16" s="32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38"/>
      <c r="C17" s="238"/>
      <c r="D17" s="239"/>
      <c r="E17" s="335"/>
      <c r="F17" s="336"/>
      <c r="G17" s="336"/>
      <c r="H17" s="336"/>
      <c r="I17" s="336"/>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27"/>
      <c r="AP17" s="328"/>
      <c r="AQ17" s="328"/>
      <c r="AR17" s="328"/>
      <c r="AS17" s="328"/>
      <c r="AT17" s="32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38"/>
      <c r="C18" s="238"/>
      <c r="D18" s="239"/>
      <c r="E18" s="337"/>
      <c r="F18" s="336"/>
      <c r="G18" s="336"/>
      <c r="H18" s="336"/>
      <c r="I18" s="336"/>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27"/>
      <c r="AP18" s="328"/>
      <c r="AQ18" s="328"/>
      <c r="AR18" s="328"/>
      <c r="AS18" s="328"/>
      <c r="AT18" s="32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38"/>
      <c r="C19" s="238"/>
      <c r="D19" s="239"/>
      <c r="E19" s="337"/>
      <c r="F19" s="336"/>
      <c r="G19" s="336"/>
      <c r="H19" s="336"/>
      <c r="I19" s="336"/>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27"/>
      <c r="AP19" s="328"/>
      <c r="AQ19" s="328"/>
      <c r="AR19" s="328"/>
      <c r="AS19" s="328"/>
      <c r="AT19" s="32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38"/>
      <c r="C20" s="238"/>
      <c r="D20" s="239"/>
      <c r="E20" s="337"/>
      <c r="F20" s="336"/>
      <c r="G20" s="336"/>
      <c r="H20" s="336"/>
      <c r="I20" s="336"/>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27"/>
      <c r="AP20" s="328"/>
      <c r="AQ20" s="328"/>
      <c r="AR20" s="328"/>
      <c r="AS20" s="328"/>
      <c r="AT20" s="32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38"/>
      <c r="C21" s="238"/>
      <c r="D21" s="239"/>
      <c r="E21" s="337"/>
      <c r="F21" s="336"/>
      <c r="G21" s="336"/>
      <c r="H21" s="336"/>
      <c r="I21" s="336"/>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27"/>
      <c r="AP21" s="328"/>
      <c r="AQ21" s="328"/>
      <c r="AR21" s="328"/>
      <c r="AS21" s="328"/>
      <c r="AT21" s="32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38"/>
      <c r="C22" s="238"/>
      <c r="D22" s="239"/>
      <c r="E22" s="337"/>
      <c r="F22" s="336"/>
      <c r="G22" s="336"/>
      <c r="H22" s="336"/>
      <c r="I22" s="336"/>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27"/>
      <c r="AP22" s="328"/>
      <c r="AQ22" s="328"/>
      <c r="AR22" s="328"/>
      <c r="AS22" s="328"/>
      <c r="AT22" s="32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38"/>
      <c r="C23" s="238"/>
      <c r="D23" s="239"/>
      <c r="E23" s="337"/>
      <c r="F23" s="336"/>
      <c r="G23" s="336"/>
      <c r="H23" s="336"/>
      <c r="I23" s="336"/>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27"/>
      <c r="AP23" s="328"/>
      <c r="AQ23" s="328"/>
      <c r="AR23" s="328"/>
      <c r="AS23" s="328"/>
      <c r="AT23" s="32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38"/>
      <c r="C24" s="238"/>
      <c r="D24" s="239"/>
      <c r="E24" s="337"/>
      <c r="F24" s="336"/>
      <c r="G24" s="336"/>
      <c r="H24" s="336"/>
      <c r="I24" s="336"/>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27"/>
      <c r="AP24" s="328"/>
      <c r="AQ24" s="328"/>
      <c r="AR24" s="328"/>
      <c r="AS24" s="328"/>
      <c r="AT24" s="32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38"/>
      <c r="C25" s="238"/>
      <c r="D25" s="239"/>
      <c r="E25" s="338"/>
      <c r="F25" s="339"/>
      <c r="G25" s="339"/>
      <c r="H25" s="339"/>
      <c r="I25" s="339"/>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30"/>
      <c r="AP25" s="331"/>
      <c r="AQ25" s="331"/>
      <c r="AR25" s="331"/>
      <c r="AS25" s="331"/>
      <c r="AT25" s="33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38"/>
      <c r="C26" s="238"/>
      <c r="D26" s="239"/>
      <c r="E26" s="333" t="s">
        <v>117</v>
      </c>
      <c r="F26" s="334"/>
      <c r="G26" s="334"/>
      <c r="H26" s="334"/>
      <c r="I26" s="351"/>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3" t="s">
        <v>81</v>
      </c>
      <c r="AP26" s="364"/>
      <c r="AQ26" s="364"/>
      <c r="AR26" s="364"/>
      <c r="AS26" s="364"/>
      <c r="AT26" s="365"/>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38"/>
      <c r="C27" s="238"/>
      <c r="D27" s="239"/>
      <c r="E27" s="335"/>
      <c r="F27" s="336"/>
      <c r="G27" s="336"/>
      <c r="H27" s="336"/>
      <c r="I27" s="352"/>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6"/>
      <c r="AP27" s="367"/>
      <c r="AQ27" s="367"/>
      <c r="AR27" s="367"/>
      <c r="AS27" s="367"/>
      <c r="AT27" s="368"/>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38"/>
      <c r="C28" s="238"/>
      <c r="D28" s="239"/>
      <c r="E28" s="337"/>
      <c r="F28" s="336"/>
      <c r="G28" s="336"/>
      <c r="H28" s="336"/>
      <c r="I28" s="352"/>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6"/>
      <c r="AP28" s="367"/>
      <c r="AQ28" s="367"/>
      <c r="AR28" s="367"/>
      <c r="AS28" s="367"/>
      <c r="AT28" s="368"/>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38"/>
      <c r="C29" s="238"/>
      <c r="D29" s="239"/>
      <c r="E29" s="337"/>
      <c r="F29" s="336"/>
      <c r="G29" s="336"/>
      <c r="H29" s="336"/>
      <c r="I29" s="352"/>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6"/>
      <c r="AP29" s="367"/>
      <c r="AQ29" s="367"/>
      <c r="AR29" s="367"/>
      <c r="AS29" s="367"/>
      <c r="AT29" s="368"/>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38"/>
      <c r="C30" s="238"/>
      <c r="D30" s="239"/>
      <c r="E30" s="337"/>
      <c r="F30" s="336"/>
      <c r="G30" s="336"/>
      <c r="H30" s="336"/>
      <c r="I30" s="352"/>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6"/>
      <c r="AP30" s="367"/>
      <c r="AQ30" s="367"/>
      <c r="AR30" s="367"/>
      <c r="AS30" s="367"/>
      <c r="AT30" s="368"/>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38"/>
      <c r="C31" s="238"/>
      <c r="D31" s="239"/>
      <c r="E31" s="337"/>
      <c r="F31" s="336"/>
      <c r="G31" s="336"/>
      <c r="H31" s="336"/>
      <c r="I31" s="352"/>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6"/>
      <c r="AP31" s="367"/>
      <c r="AQ31" s="367"/>
      <c r="AR31" s="367"/>
      <c r="AS31" s="367"/>
      <c r="AT31" s="368"/>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38"/>
      <c r="C32" s="238"/>
      <c r="D32" s="239"/>
      <c r="E32" s="337"/>
      <c r="F32" s="336"/>
      <c r="G32" s="336"/>
      <c r="H32" s="336"/>
      <c r="I32" s="352"/>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6"/>
      <c r="AP32" s="367"/>
      <c r="AQ32" s="367"/>
      <c r="AR32" s="367"/>
      <c r="AS32" s="367"/>
      <c r="AT32" s="368"/>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38"/>
      <c r="C33" s="238"/>
      <c r="D33" s="239"/>
      <c r="E33" s="337"/>
      <c r="F33" s="336"/>
      <c r="G33" s="336"/>
      <c r="H33" s="336"/>
      <c r="I33" s="352"/>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6"/>
      <c r="AP33" s="367"/>
      <c r="AQ33" s="367"/>
      <c r="AR33" s="367"/>
      <c r="AS33" s="367"/>
      <c r="AT33" s="368"/>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38"/>
      <c r="C34" s="238"/>
      <c r="D34" s="239"/>
      <c r="E34" s="337"/>
      <c r="F34" s="336"/>
      <c r="G34" s="336"/>
      <c r="H34" s="336"/>
      <c r="I34" s="352"/>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6"/>
      <c r="AP34" s="367"/>
      <c r="AQ34" s="367"/>
      <c r="AR34" s="367"/>
      <c r="AS34" s="367"/>
      <c r="AT34" s="368"/>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38"/>
      <c r="C35" s="238"/>
      <c r="D35" s="239"/>
      <c r="E35" s="338"/>
      <c r="F35" s="339"/>
      <c r="G35" s="339"/>
      <c r="H35" s="339"/>
      <c r="I35" s="353"/>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69"/>
      <c r="AP35" s="370"/>
      <c r="AQ35" s="370"/>
      <c r="AR35" s="370"/>
      <c r="AS35" s="370"/>
      <c r="AT35" s="371"/>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38"/>
      <c r="C36" s="238"/>
      <c r="D36" s="239"/>
      <c r="E36" s="333" t="s">
        <v>114</v>
      </c>
      <c r="F36" s="334"/>
      <c r="G36" s="334"/>
      <c r="H36" s="334"/>
      <c r="I36" s="334"/>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4" t="s">
        <v>82</v>
      </c>
      <c r="AP36" s="355"/>
      <c r="AQ36" s="355"/>
      <c r="AR36" s="355"/>
      <c r="AS36" s="355"/>
      <c r="AT36" s="356"/>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38"/>
      <c r="C37" s="238"/>
      <c r="D37" s="239"/>
      <c r="E37" s="335"/>
      <c r="F37" s="336"/>
      <c r="G37" s="336"/>
      <c r="H37" s="336"/>
      <c r="I37" s="336"/>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7"/>
      <c r="AP37" s="358"/>
      <c r="AQ37" s="358"/>
      <c r="AR37" s="358"/>
      <c r="AS37" s="358"/>
      <c r="AT37" s="359"/>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38"/>
      <c r="C38" s="238"/>
      <c r="D38" s="239"/>
      <c r="E38" s="337"/>
      <c r="F38" s="336"/>
      <c r="G38" s="336"/>
      <c r="H38" s="336"/>
      <c r="I38" s="336"/>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7"/>
      <c r="AP38" s="358"/>
      <c r="AQ38" s="358"/>
      <c r="AR38" s="358"/>
      <c r="AS38" s="358"/>
      <c r="AT38" s="359"/>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38"/>
      <c r="C39" s="238"/>
      <c r="D39" s="239"/>
      <c r="E39" s="337"/>
      <c r="F39" s="336"/>
      <c r="G39" s="336"/>
      <c r="H39" s="336"/>
      <c r="I39" s="336"/>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7"/>
      <c r="AP39" s="358"/>
      <c r="AQ39" s="358"/>
      <c r="AR39" s="358"/>
      <c r="AS39" s="358"/>
      <c r="AT39" s="359"/>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38"/>
      <c r="C40" s="238"/>
      <c r="D40" s="239"/>
      <c r="E40" s="337"/>
      <c r="F40" s="336"/>
      <c r="G40" s="336"/>
      <c r="H40" s="336"/>
      <c r="I40" s="336"/>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7"/>
      <c r="AP40" s="358"/>
      <c r="AQ40" s="358"/>
      <c r="AR40" s="358"/>
      <c r="AS40" s="358"/>
      <c r="AT40" s="359"/>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38"/>
      <c r="C41" s="238"/>
      <c r="D41" s="239"/>
      <c r="E41" s="337"/>
      <c r="F41" s="336"/>
      <c r="G41" s="336"/>
      <c r="H41" s="336"/>
      <c r="I41" s="336"/>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7"/>
      <c r="AP41" s="358"/>
      <c r="AQ41" s="358"/>
      <c r="AR41" s="358"/>
      <c r="AS41" s="358"/>
      <c r="AT41" s="359"/>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38"/>
      <c r="C42" s="238"/>
      <c r="D42" s="239"/>
      <c r="E42" s="337"/>
      <c r="F42" s="336"/>
      <c r="G42" s="336"/>
      <c r="H42" s="336"/>
      <c r="I42" s="336"/>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7"/>
      <c r="AP42" s="358"/>
      <c r="AQ42" s="358"/>
      <c r="AR42" s="358"/>
      <c r="AS42" s="358"/>
      <c r="AT42" s="359"/>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38"/>
      <c r="C43" s="238"/>
      <c r="D43" s="239"/>
      <c r="E43" s="337"/>
      <c r="F43" s="336"/>
      <c r="G43" s="336"/>
      <c r="H43" s="336"/>
      <c r="I43" s="336"/>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7"/>
      <c r="AP43" s="358"/>
      <c r="AQ43" s="358"/>
      <c r="AR43" s="358"/>
      <c r="AS43" s="358"/>
      <c r="AT43" s="359"/>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38"/>
      <c r="C44" s="238"/>
      <c r="D44" s="239"/>
      <c r="E44" s="337"/>
      <c r="F44" s="336"/>
      <c r="G44" s="336"/>
      <c r="H44" s="336"/>
      <c r="I44" s="336"/>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7"/>
      <c r="AP44" s="358"/>
      <c r="AQ44" s="358"/>
      <c r="AR44" s="358"/>
      <c r="AS44" s="358"/>
      <c r="AT44" s="359"/>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38"/>
      <c r="C45" s="238"/>
      <c r="D45" s="239"/>
      <c r="E45" s="338"/>
      <c r="F45" s="339"/>
      <c r="G45" s="339"/>
      <c r="H45" s="339"/>
      <c r="I45" s="339"/>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0"/>
      <c r="AP45" s="361"/>
      <c r="AQ45" s="361"/>
      <c r="AR45" s="361"/>
      <c r="AS45" s="361"/>
      <c r="AT45" s="362"/>
    </row>
    <row r="46" spans="1:80" ht="46.5" customHeight="1" x14ac:dyDescent="0.35">
      <c r="A46" s="83"/>
      <c r="B46" s="238"/>
      <c r="C46" s="238"/>
      <c r="D46" s="239"/>
      <c r="E46" s="333" t="s">
        <v>113</v>
      </c>
      <c r="F46" s="334"/>
      <c r="G46" s="334"/>
      <c r="H46" s="334"/>
      <c r="I46" s="351"/>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38"/>
      <c r="C47" s="238"/>
      <c r="D47" s="239"/>
      <c r="E47" s="335"/>
      <c r="F47" s="336"/>
      <c r="G47" s="336"/>
      <c r="H47" s="336"/>
      <c r="I47" s="352"/>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38"/>
      <c r="C48" s="238"/>
      <c r="D48" s="239"/>
      <c r="E48" s="335"/>
      <c r="F48" s="336"/>
      <c r="G48" s="336"/>
      <c r="H48" s="336"/>
      <c r="I48" s="352"/>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38"/>
      <c r="C49" s="238"/>
      <c r="D49" s="239"/>
      <c r="E49" s="337"/>
      <c r="F49" s="336"/>
      <c r="G49" s="336"/>
      <c r="H49" s="336"/>
      <c r="I49" s="352"/>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38"/>
      <c r="C50" s="238"/>
      <c r="D50" s="239"/>
      <c r="E50" s="337"/>
      <c r="F50" s="336"/>
      <c r="G50" s="336"/>
      <c r="H50" s="336"/>
      <c r="I50" s="352"/>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38"/>
      <c r="C51" s="238"/>
      <c r="D51" s="239"/>
      <c r="E51" s="337"/>
      <c r="F51" s="336"/>
      <c r="G51" s="336"/>
      <c r="H51" s="336"/>
      <c r="I51" s="352"/>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38"/>
      <c r="C52" s="238"/>
      <c r="D52" s="239"/>
      <c r="E52" s="337"/>
      <c r="F52" s="336"/>
      <c r="G52" s="336"/>
      <c r="H52" s="336"/>
      <c r="I52" s="352"/>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38"/>
      <c r="C53" s="238"/>
      <c r="D53" s="239"/>
      <c r="E53" s="337"/>
      <c r="F53" s="336"/>
      <c r="G53" s="336"/>
      <c r="H53" s="336"/>
      <c r="I53" s="352"/>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38"/>
      <c r="C54" s="238"/>
      <c r="D54" s="239"/>
      <c r="E54" s="337"/>
      <c r="F54" s="336"/>
      <c r="G54" s="336"/>
      <c r="H54" s="336"/>
      <c r="I54" s="352"/>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38"/>
      <c r="C55" s="238"/>
      <c r="D55" s="239"/>
      <c r="E55" s="338"/>
      <c r="F55" s="339"/>
      <c r="G55" s="339"/>
      <c r="H55" s="339"/>
      <c r="I55" s="353"/>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33" t="s">
        <v>112</v>
      </c>
      <c r="K56" s="334"/>
      <c r="L56" s="334"/>
      <c r="M56" s="334"/>
      <c r="N56" s="334"/>
      <c r="O56" s="351"/>
      <c r="P56" s="333" t="s">
        <v>111</v>
      </c>
      <c r="Q56" s="334"/>
      <c r="R56" s="334"/>
      <c r="S56" s="334"/>
      <c r="T56" s="334"/>
      <c r="U56" s="351"/>
      <c r="V56" s="333" t="s">
        <v>110</v>
      </c>
      <c r="W56" s="334"/>
      <c r="X56" s="334"/>
      <c r="Y56" s="334"/>
      <c r="Z56" s="334"/>
      <c r="AA56" s="351"/>
      <c r="AB56" s="333" t="s">
        <v>109</v>
      </c>
      <c r="AC56" s="372"/>
      <c r="AD56" s="334"/>
      <c r="AE56" s="334"/>
      <c r="AF56" s="334"/>
      <c r="AG56" s="351"/>
      <c r="AH56" s="333" t="s">
        <v>108</v>
      </c>
      <c r="AI56" s="334"/>
      <c r="AJ56" s="334"/>
      <c r="AK56" s="334"/>
      <c r="AL56" s="334"/>
      <c r="AM56" s="351"/>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37"/>
      <c r="K57" s="336"/>
      <c r="L57" s="336"/>
      <c r="M57" s="336"/>
      <c r="N57" s="336"/>
      <c r="O57" s="352"/>
      <c r="P57" s="337"/>
      <c r="Q57" s="336"/>
      <c r="R57" s="336"/>
      <c r="S57" s="336"/>
      <c r="T57" s="336"/>
      <c r="U57" s="352"/>
      <c r="V57" s="337"/>
      <c r="W57" s="336"/>
      <c r="X57" s="336"/>
      <c r="Y57" s="336"/>
      <c r="Z57" s="336"/>
      <c r="AA57" s="352"/>
      <c r="AB57" s="337"/>
      <c r="AC57" s="336"/>
      <c r="AD57" s="336"/>
      <c r="AE57" s="336"/>
      <c r="AF57" s="336"/>
      <c r="AG57" s="352"/>
      <c r="AH57" s="337"/>
      <c r="AI57" s="336"/>
      <c r="AJ57" s="336"/>
      <c r="AK57" s="336"/>
      <c r="AL57" s="336"/>
      <c r="AM57" s="352"/>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37"/>
      <c r="K58" s="336"/>
      <c r="L58" s="336"/>
      <c r="M58" s="336"/>
      <c r="N58" s="336"/>
      <c r="O58" s="352"/>
      <c r="P58" s="337"/>
      <c r="Q58" s="336"/>
      <c r="R58" s="336"/>
      <c r="S58" s="336"/>
      <c r="T58" s="336"/>
      <c r="U58" s="352"/>
      <c r="V58" s="337"/>
      <c r="W58" s="336"/>
      <c r="X58" s="336"/>
      <c r="Y58" s="336"/>
      <c r="Z58" s="336"/>
      <c r="AA58" s="352"/>
      <c r="AB58" s="337"/>
      <c r="AC58" s="336"/>
      <c r="AD58" s="336"/>
      <c r="AE58" s="336"/>
      <c r="AF58" s="336"/>
      <c r="AG58" s="352"/>
      <c r="AH58" s="337"/>
      <c r="AI58" s="336"/>
      <c r="AJ58" s="336"/>
      <c r="AK58" s="336"/>
      <c r="AL58" s="336"/>
      <c r="AM58" s="352"/>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37"/>
      <c r="K59" s="336"/>
      <c r="L59" s="336"/>
      <c r="M59" s="336"/>
      <c r="N59" s="336"/>
      <c r="O59" s="352"/>
      <c r="P59" s="337"/>
      <c r="Q59" s="336"/>
      <c r="R59" s="336"/>
      <c r="S59" s="336"/>
      <c r="T59" s="336"/>
      <c r="U59" s="352"/>
      <c r="V59" s="337"/>
      <c r="W59" s="336"/>
      <c r="X59" s="336"/>
      <c r="Y59" s="336"/>
      <c r="Z59" s="336"/>
      <c r="AA59" s="352"/>
      <c r="AB59" s="337"/>
      <c r="AC59" s="336"/>
      <c r="AD59" s="336"/>
      <c r="AE59" s="336"/>
      <c r="AF59" s="336"/>
      <c r="AG59" s="352"/>
      <c r="AH59" s="337"/>
      <c r="AI59" s="336"/>
      <c r="AJ59" s="336"/>
      <c r="AK59" s="336"/>
      <c r="AL59" s="336"/>
      <c r="AM59" s="352"/>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37"/>
      <c r="K60" s="336"/>
      <c r="L60" s="336"/>
      <c r="M60" s="336"/>
      <c r="N60" s="336"/>
      <c r="O60" s="352"/>
      <c r="P60" s="337"/>
      <c r="Q60" s="336"/>
      <c r="R60" s="336"/>
      <c r="S60" s="336"/>
      <c r="T60" s="336"/>
      <c r="U60" s="352"/>
      <c r="V60" s="337"/>
      <c r="W60" s="336"/>
      <c r="X60" s="336"/>
      <c r="Y60" s="336"/>
      <c r="Z60" s="336"/>
      <c r="AA60" s="352"/>
      <c r="AB60" s="337"/>
      <c r="AC60" s="336"/>
      <c r="AD60" s="336"/>
      <c r="AE60" s="336"/>
      <c r="AF60" s="336"/>
      <c r="AG60" s="352"/>
      <c r="AH60" s="337"/>
      <c r="AI60" s="336"/>
      <c r="AJ60" s="336"/>
      <c r="AK60" s="336"/>
      <c r="AL60" s="336"/>
      <c r="AM60" s="352"/>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8"/>
      <c r="K61" s="339"/>
      <c r="L61" s="339"/>
      <c r="M61" s="339"/>
      <c r="N61" s="339"/>
      <c r="O61" s="353"/>
      <c r="P61" s="338"/>
      <c r="Q61" s="339"/>
      <c r="R61" s="339"/>
      <c r="S61" s="339"/>
      <c r="T61" s="339"/>
      <c r="U61" s="353"/>
      <c r="V61" s="338"/>
      <c r="W61" s="339"/>
      <c r="X61" s="339"/>
      <c r="Y61" s="339"/>
      <c r="Z61" s="339"/>
      <c r="AA61" s="353"/>
      <c r="AB61" s="338"/>
      <c r="AC61" s="339"/>
      <c r="AD61" s="339"/>
      <c r="AE61" s="339"/>
      <c r="AF61" s="339"/>
      <c r="AG61" s="353"/>
      <c r="AH61" s="338"/>
      <c r="AI61" s="339"/>
      <c r="AJ61" s="339"/>
      <c r="AK61" s="339"/>
      <c r="AL61" s="339"/>
      <c r="AM61" s="35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N9" zoomScale="66" zoomScaleNormal="66" workbookViewId="0">
      <selection activeCell="AI11" activeCellId="1" sqref="AI10 AI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325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326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226</v>
      </c>
      <c r="D10" s="177" t="s">
        <v>227</v>
      </c>
      <c r="E10" s="201" t="s">
        <v>260</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389</v>
      </c>
      <c r="AF10" s="133" t="s">
        <v>261</v>
      </c>
      <c r="AG10" s="135">
        <v>45657</v>
      </c>
      <c r="AH10" s="135">
        <v>45540</v>
      </c>
      <c r="AI10" s="133" t="s">
        <v>391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36" t="s">
        <v>299</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390</v>
      </c>
      <c r="AF11" s="133" t="s">
        <v>261</v>
      </c>
      <c r="AG11" s="135">
        <v>45657</v>
      </c>
      <c r="AH11" s="135">
        <v>45540</v>
      </c>
      <c r="AI11" s="133" t="s">
        <v>391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t="s">
        <v>132</v>
      </c>
      <c r="C16" s="177" t="s">
        <v>215</v>
      </c>
      <c r="D16" s="177" t="s">
        <v>217</v>
      </c>
      <c r="E16" s="201" t="s">
        <v>216</v>
      </c>
      <c r="F16" s="177" t="s">
        <v>123</v>
      </c>
      <c r="G16" s="180">
        <v>12</v>
      </c>
      <c r="H16" s="189" t="str">
        <f>IF(G16&lt;=0,"",IF(G16&lt;=2,"Muy Baja",IF(G16&lt;=24,"Baja",IF(G16&lt;=500,"Media",IF(G16&lt;=5000,"Alta","Muy Alta")))))</f>
        <v>Baja</v>
      </c>
      <c r="I16" s="192">
        <f>IF(H16="","",IF(H16="Muy Baja",0.2,IF(H16="Baja",0.4,IF(H16="Media",0.6,IF(H16="Alta",0.8,IF(H16="Muy Alta",1,))))))</f>
        <v>0.4</v>
      </c>
      <c r="J16" s="195" t="s">
        <v>155</v>
      </c>
      <c r="K16" s="192"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189" t="str">
        <f ca="1">IF(OR(K16='Tabla Impacto'!$C$11,K16='Tabla Impacto'!$D$11),"Leve",IF(OR(K16='Tabla Impacto'!$C$12,K16='Tabla Impacto'!$D$12),"Menor",IF(OR(K16='Tabla Impacto'!$C$13,K16='Tabla Impacto'!$D$13),"Moderado",IF(OR(K16='Tabla Impacto'!$C$14,K16='Tabla Impacto'!$D$14),"Mayor",IF(OR(K16='Tabla Impacto'!$C$15,K16='Tabla Impacto'!$D$15),"Catastrófico","")))))</f>
        <v>Moderado</v>
      </c>
      <c r="M16" s="192">
        <f ca="1">IF(L16="","",IF(L16="Leve",0.2,IF(L16="Menor",0.4,IF(L16="Moderado",0.6,IF(L16="Mayor",0.8,IF(L16="Catastrófico",1,))))))</f>
        <v>0.6</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473" priority="231" operator="equal">
      <formula>"Muy Baja"</formula>
    </cfRule>
    <cfRule type="cellIs" dxfId="1472" priority="227" operator="equal">
      <formula>"Muy Alta"</formula>
    </cfRule>
    <cfRule type="cellIs" dxfId="1471" priority="230" operator="equal">
      <formula>"Baja"</formula>
    </cfRule>
    <cfRule type="cellIs" dxfId="1470" priority="229" operator="equal">
      <formula>"Media"</formula>
    </cfRule>
    <cfRule type="cellIs" dxfId="1469" priority="228" operator="equal">
      <formula>"Alta"</formula>
    </cfRule>
  </conditionalFormatting>
  <conditionalFormatting sqref="H22">
    <cfRule type="cellIs" dxfId="1468" priority="182" operator="equal">
      <formula>"Alta"</formula>
    </cfRule>
    <cfRule type="cellIs" dxfId="1467" priority="185" operator="equal">
      <formula>"Muy Baja"</formula>
    </cfRule>
    <cfRule type="cellIs" dxfId="1466" priority="181" operator="equal">
      <formula>"Muy Alta"</formula>
    </cfRule>
    <cfRule type="cellIs" dxfId="1465" priority="184" operator="equal">
      <formula>"Baja"</formula>
    </cfRule>
    <cfRule type="cellIs" dxfId="1464" priority="183" operator="equal">
      <formula>"Media"</formula>
    </cfRule>
  </conditionalFormatting>
  <conditionalFormatting sqref="H28">
    <cfRule type="cellIs" dxfId="1463" priority="162" operator="equal">
      <formula>"Muy Baja"</formula>
    </cfRule>
    <cfRule type="cellIs" dxfId="1462" priority="160" operator="equal">
      <formula>"Media"</formula>
    </cfRule>
    <cfRule type="cellIs" dxfId="1461" priority="158" operator="equal">
      <formula>"Muy Alta"</formula>
    </cfRule>
    <cfRule type="cellIs" dxfId="1460" priority="159" operator="equal">
      <formula>"Alta"</formula>
    </cfRule>
    <cfRule type="cellIs" dxfId="1459" priority="161" operator="equal">
      <formula>"Baja"</formula>
    </cfRule>
  </conditionalFormatting>
  <conditionalFormatting sqref="H34">
    <cfRule type="cellIs" dxfId="1458" priority="136" operator="equal">
      <formula>"Alta"</formula>
    </cfRule>
    <cfRule type="cellIs" dxfId="1457" priority="135" operator="equal">
      <formula>"Muy Alta"</formula>
    </cfRule>
    <cfRule type="cellIs" dxfId="1456" priority="137" operator="equal">
      <formula>"Media"</formula>
    </cfRule>
    <cfRule type="cellIs" dxfId="1455" priority="138" operator="equal">
      <formula>"Baja"</formula>
    </cfRule>
    <cfRule type="cellIs" dxfId="1454" priority="139" operator="equal">
      <formula>"Muy Baja"</formula>
    </cfRule>
  </conditionalFormatting>
  <conditionalFormatting sqref="H40">
    <cfRule type="cellIs" dxfId="1453" priority="112" operator="equal">
      <formula>"Muy Alta"</formula>
    </cfRule>
    <cfRule type="cellIs" dxfId="1452" priority="114" operator="equal">
      <formula>"Media"</formula>
    </cfRule>
    <cfRule type="cellIs" dxfId="1451" priority="116" operator="equal">
      <formula>"Muy Baja"</formula>
    </cfRule>
    <cfRule type="cellIs" dxfId="1450" priority="115" operator="equal">
      <formula>"Baja"</formula>
    </cfRule>
    <cfRule type="cellIs" dxfId="1449" priority="113" operator="equal">
      <formula>"Alta"</formula>
    </cfRule>
  </conditionalFormatting>
  <conditionalFormatting sqref="H46">
    <cfRule type="cellIs" dxfId="1448" priority="93" operator="equal">
      <formula>"Muy Baja"</formula>
    </cfRule>
    <cfRule type="cellIs" dxfId="1447" priority="89" operator="equal">
      <formula>"Muy Alta"</formula>
    </cfRule>
    <cfRule type="cellIs" dxfId="1446" priority="90" operator="equal">
      <formula>"Alta"</formula>
    </cfRule>
    <cfRule type="cellIs" dxfId="1445" priority="91" operator="equal">
      <formula>"Media"</formula>
    </cfRule>
    <cfRule type="cellIs" dxfId="1444" priority="92" operator="equal">
      <formula>"Baja"</formula>
    </cfRule>
  </conditionalFormatting>
  <conditionalFormatting sqref="H52">
    <cfRule type="cellIs" dxfId="1443" priority="66" operator="equal">
      <formula>"Muy Alta"</formula>
    </cfRule>
    <cfRule type="cellIs" dxfId="1442" priority="68" operator="equal">
      <formula>"Media"</formula>
    </cfRule>
    <cfRule type="cellIs" dxfId="1441" priority="69" operator="equal">
      <formula>"Baja"</formula>
    </cfRule>
    <cfRule type="cellIs" dxfId="1440" priority="70" operator="equal">
      <formula>"Muy Baja"</formula>
    </cfRule>
    <cfRule type="cellIs" dxfId="1439" priority="67" operator="equal">
      <formula>"Alta"</formula>
    </cfRule>
  </conditionalFormatting>
  <conditionalFormatting sqref="H58">
    <cfRule type="cellIs" dxfId="1438" priority="46" operator="equal">
      <formula>"Baja"</formula>
    </cfRule>
    <cfRule type="cellIs" dxfId="1437" priority="43" operator="equal">
      <formula>"Muy Alta"</formula>
    </cfRule>
    <cfRule type="cellIs" dxfId="1436" priority="44" operator="equal">
      <formula>"Alta"</formula>
    </cfRule>
    <cfRule type="cellIs" dxfId="1435" priority="45" operator="equal">
      <formula>"Media"</formula>
    </cfRule>
    <cfRule type="cellIs" dxfId="1434" priority="47" operator="equal">
      <formula>"Muy Baja"</formula>
    </cfRule>
  </conditionalFormatting>
  <conditionalFormatting sqref="H64">
    <cfRule type="cellIs" dxfId="1433" priority="24" operator="equal">
      <formula>"Muy Baja"</formula>
    </cfRule>
    <cfRule type="cellIs" dxfId="1432" priority="20" operator="equal">
      <formula>"Muy Alta"</formula>
    </cfRule>
    <cfRule type="cellIs" dxfId="1431" priority="23" operator="equal">
      <formula>"Baja"</formula>
    </cfRule>
    <cfRule type="cellIs" dxfId="1430" priority="22" operator="equal">
      <formula>"Media"</formula>
    </cfRule>
    <cfRule type="cellIs" dxfId="1429" priority="21" operator="equal">
      <formula>"Alta"</formula>
    </cfRule>
  </conditionalFormatting>
  <conditionalFormatting sqref="K10:K69">
    <cfRule type="containsText" dxfId="1428" priority="1" operator="containsText" text="❌">
      <formula>NOT(ISERROR(SEARCH("❌",K10)))</formula>
    </cfRule>
  </conditionalFormatting>
  <conditionalFormatting sqref="L10 L16 L22 L28 L34 L40 L46 L52 L58 L64">
    <cfRule type="cellIs" dxfId="1427" priority="226" operator="equal">
      <formula>"Leve"</formula>
    </cfRule>
    <cfRule type="cellIs" dxfId="1426" priority="222" operator="equal">
      <formula>"Catastrófico"</formula>
    </cfRule>
    <cfRule type="cellIs" dxfId="1425" priority="223" operator="equal">
      <formula>"Mayor"</formula>
    </cfRule>
    <cfRule type="cellIs" dxfId="1424" priority="224" operator="equal">
      <formula>"Moderado"</formula>
    </cfRule>
    <cfRule type="cellIs" dxfId="1423" priority="225" operator="equal">
      <formula>"Menor"</formula>
    </cfRule>
  </conditionalFormatting>
  <conditionalFormatting sqref="N10">
    <cfRule type="cellIs" dxfId="1422" priority="221" operator="equal">
      <formula>"Bajo"</formula>
    </cfRule>
    <cfRule type="cellIs" dxfId="1421" priority="218" operator="equal">
      <formula>"Extremo"</formula>
    </cfRule>
    <cfRule type="cellIs" dxfId="1420" priority="219" operator="equal">
      <formula>"Alto"</formula>
    </cfRule>
    <cfRule type="cellIs" dxfId="1419" priority="220" operator="equal">
      <formula>"Moderado"</formula>
    </cfRule>
  </conditionalFormatting>
  <conditionalFormatting sqref="N16">
    <cfRule type="cellIs" dxfId="1418" priority="200" operator="equal">
      <formula>"Extremo"</formula>
    </cfRule>
    <cfRule type="cellIs" dxfId="1417" priority="203" operator="equal">
      <formula>"Bajo"</formula>
    </cfRule>
    <cfRule type="cellIs" dxfId="1416" priority="202" operator="equal">
      <formula>"Moderado"</formula>
    </cfRule>
    <cfRule type="cellIs" dxfId="1415" priority="201" operator="equal">
      <formula>"Alto"</formula>
    </cfRule>
  </conditionalFormatting>
  <conditionalFormatting sqref="N22">
    <cfRule type="cellIs" dxfId="1414" priority="180" operator="equal">
      <formula>"Bajo"</formula>
    </cfRule>
    <cfRule type="cellIs" dxfId="1413" priority="177" operator="equal">
      <formula>"Extremo"</formula>
    </cfRule>
    <cfRule type="cellIs" dxfId="1412" priority="178" operator="equal">
      <formula>"Alto"</formula>
    </cfRule>
    <cfRule type="cellIs" dxfId="1411" priority="179" operator="equal">
      <formula>"Moderado"</formula>
    </cfRule>
  </conditionalFormatting>
  <conditionalFormatting sqref="N28">
    <cfRule type="cellIs" dxfId="1410" priority="154" operator="equal">
      <formula>"Extremo"</formula>
    </cfRule>
    <cfRule type="cellIs" dxfId="1409" priority="155" operator="equal">
      <formula>"Alto"</formula>
    </cfRule>
    <cfRule type="cellIs" dxfId="1408" priority="156" operator="equal">
      <formula>"Moderado"</formula>
    </cfRule>
    <cfRule type="cellIs" dxfId="1407" priority="157" operator="equal">
      <formula>"Bajo"</formula>
    </cfRule>
  </conditionalFormatting>
  <conditionalFormatting sqref="N34">
    <cfRule type="cellIs" dxfId="1406" priority="132" operator="equal">
      <formula>"Alto"</formula>
    </cfRule>
    <cfRule type="cellIs" dxfId="1405" priority="131" operator="equal">
      <formula>"Extremo"</formula>
    </cfRule>
    <cfRule type="cellIs" dxfId="1404" priority="133" operator="equal">
      <formula>"Moderado"</formula>
    </cfRule>
    <cfRule type="cellIs" dxfId="1403" priority="134" operator="equal">
      <formula>"Bajo"</formula>
    </cfRule>
  </conditionalFormatting>
  <conditionalFormatting sqref="N40">
    <cfRule type="cellIs" dxfId="1402" priority="110" operator="equal">
      <formula>"Moderado"</formula>
    </cfRule>
    <cfRule type="cellIs" dxfId="1401" priority="109" operator="equal">
      <formula>"Alto"</formula>
    </cfRule>
    <cfRule type="cellIs" dxfId="1400" priority="111" operator="equal">
      <formula>"Bajo"</formula>
    </cfRule>
    <cfRule type="cellIs" dxfId="1399" priority="108" operator="equal">
      <formula>"Extremo"</formula>
    </cfRule>
  </conditionalFormatting>
  <conditionalFormatting sqref="N46">
    <cfRule type="cellIs" dxfId="1398" priority="88" operator="equal">
      <formula>"Bajo"</formula>
    </cfRule>
    <cfRule type="cellIs" dxfId="1397" priority="87" operator="equal">
      <formula>"Moderado"</formula>
    </cfRule>
    <cfRule type="cellIs" dxfId="1396" priority="86" operator="equal">
      <formula>"Alto"</formula>
    </cfRule>
    <cfRule type="cellIs" dxfId="1395" priority="85" operator="equal">
      <formula>"Extremo"</formula>
    </cfRule>
  </conditionalFormatting>
  <conditionalFormatting sqref="N52">
    <cfRule type="cellIs" dxfId="1394" priority="62" operator="equal">
      <formula>"Extremo"</formula>
    </cfRule>
    <cfRule type="cellIs" dxfId="1393" priority="63" operator="equal">
      <formula>"Alto"</formula>
    </cfRule>
    <cfRule type="cellIs" dxfId="1392" priority="65" operator="equal">
      <formula>"Bajo"</formula>
    </cfRule>
    <cfRule type="cellIs" dxfId="1391" priority="64" operator="equal">
      <formula>"Moderado"</formula>
    </cfRule>
  </conditionalFormatting>
  <conditionalFormatting sqref="N58">
    <cfRule type="cellIs" dxfId="1390" priority="39" operator="equal">
      <formula>"Extremo"</formula>
    </cfRule>
    <cfRule type="cellIs" dxfId="1389" priority="40" operator="equal">
      <formula>"Alto"</formula>
    </cfRule>
    <cfRule type="cellIs" dxfId="1388" priority="42" operator="equal">
      <formula>"Bajo"</formula>
    </cfRule>
    <cfRule type="cellIs" dxfId="1387" priority="41" operator="equal">
      <formula>"Moderado"</formula>
    </cfRule>
  </conditionalFormatting>
  <conditionalFormatting sqref="N64">
    <cfRule type="cellIs" dxfId="1386" priority="16" operator="equal">
      <formula>"Extremo"</formula>
    </cfRule>
    <cfRule type="cellIs" dxfId="1385" priority="19" operator="equal">
      <formula>"Bajo"</formula>
    </cfRule>
    <cfRule type="cellIs" dxfId="1384" priority="18" operator="equal">
      <formula>"Moderado"</formula>
    </cfRule>
    <cfRule type="cellIs" dxfId="1383" priority="17" operator="equal">
      <formula>"Alto"</formula>
    </cfRule>
  </conditionalFormatting>
  <conditionalFormatting sqref="Y10:Y69">
    <cfRule type="cellIs" dxfId="1382" priority="15" operator="equal">
      <formula>"Muy Baja"</formula>
    </cfRule>
    <cfRule type="cellIs" dxfId="1381" priority="13" operator="equal">
      <formula>"Media"</formula>
    </cfRule>
    <cfRule type="cellIs" dxfId="1380" priority="12" operator="equal">
      <formula>"Alta"</formula>
    </cfRule>
    <cfRule type="cellIs" dxfId="1379" priority="11" operator="equal">
      <formula>"Muy Alta"</formula>
    </cfRule>
    <cfRule type="cellIs" dxfId="1378" priority="14" operator="equal">
      <formula>"Baja"</formula>
    </cfRule>
  </conditionalFormatting>
  <conditionalFormatting sqref="AA10:AA69">
    <cfRule type="cellIs" dxfId="1377" priority="10" operator="equal">
      <formula>"Leve"</formula>
    </cfRule>
    <cfRule type="cellIs" dxfId="1376" priority="9" operator="equal">
      <formula>"Menor"</formula>
    </cfRule>
    <cfRule type="cellIs" dxfId="1375" priority="7" operator="equal">
      <formula>"Mayor"</formula>
    </cfRule>
    <cfRule type="cellIs" dxfId="1374" priority="6" operator="equal">
      <formula>"Catastrófico"</formula>
    </cfRule>
    <cfRule type="cellIs" dxfId="1373" priority="8" operator="equal">
      <formula>"Moderado"</formula>
    </cfRule>
  </conditionalFormatting>
  <conditionalFormatting sqref="AC10:AC69">
    <cfRule type="cellIs" dxfId="1372" priority="2" operator="equal">
      <formula>"Extremo"</formula>
    </cfRule>
    <cfRule type="cellIs" dxfId="1371" priority="5" operator="equal">
      <formula>"Bajo"</formula>
    </cfRule>
    <cfRule type="cellIs" dxfId="1370" priority="4" operator="equal">
      <formula>"Moderado"</formula>
    </cfRule>
    <cfRule type="cellIs" dxfId="136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F16"/>
  <sheetViews>
    <sheetView topLeftCell="A7"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L9" zoomScale="64" zoomScaleNormal="64" workbookViewId="0">
      <selection activeCell="AH10" sqref="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327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328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329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272</v>
      </c>
      <c r="D10" s="177" t="s">
        <v>273</v>
      </c>
      <c r="E10" s="201" t="s">
        <v>274</v>
      </c>
      <c r="F10" s="177" t="s">
        <v>123</v>
      </c>
      <c r="G10" s="180">
        <v>236</v>
      </c>
      <c r="H10" s="189" t="str">
        <f>IF(G10&lt;=0,"",IF(G10&lt;=2,"Muy Baja",IF(G10&lt;=24,"Baja",IF(G10&lt;=500,"Media",IF(G10&lt;=5000,"Alta","Muy Alta")))))</f>
        <v>Media</v>
      </c>
      <c r="I10" s="192">
        <f>IF(H10="","",IF(H10="Muy Baja",0.2,IF(H10="Baja",0.4,IF(H10="Media",0.6,IF(H10="Alta",0.8,IF(H10="Muy Alta",1,))))))</f>
        <v>0.6</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276</v>
      </c>
      <c r="AF10" s="133" t="s">
        <v>277</v>
      </c>
      <c r="AG10" s="135">
        <v>45657</v>
      </c>
      <c r="AH10" s="135">
        <v>45538</v>
      </c>
      <c r="AI10" s="133" t="s">
        <v>278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370</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371</v>
      </c>
      <c r="AF11" s="133" t="s">
        <v>279</v>
      </c>
      <c r="AG11" s="135">
        <v>45657</v>
      </c>
      <c r="AH11" s="135">
        <v>45538</v>
      </c>
      <c r="AI11" s="133" t="s">
        <v>280</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E16:E18"/>
    <mergeCell ref="E19:E21"/>
    <mergeCell ref="D16:D18"/>
    <mergeCell ref="D19:D21"/>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Q8:Q9"/>
    <mergeCell ref="R8:W8"/>
    <mergeCell ref="G8:G9"/>
    <mergeCell ref="H8:H9"/>
    <mergeCell ref="I8:I9"/>
    <mergeCell ref="L8:L9"/>
    <mergeCell ref="M8:M9"/>
    <mergeCell ref="B8:B9"/>
    <mergeCell ref="N8:N9"/>
    <mergeCell ref="J8:J9"/>
    <mergeCell ref="K8:K9"/>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conditionalFormatting sqref="H10 H16">
    <cfRule type="cellIs" dxfId="1368" priority="323" operator="equal">
      <formula>"Muy Baja"</formula>
    </cfRule>
    <cfRule type="cellIs" dxfId="1367" priority="319" operator="equal">
      <formula>"Muy Alta"</formula>
    </cfRule>
    <cfRule type="cellIs" dxfId="1366" priority="322" operator="equal">
      <formula>"Baja"</formula>
    </cfRule>
    <cfRule type="cellIs" dxfId="1365" priority="321" operator="equal">
      <formula>"Media"</formula>
    </cfRule>
    <cfRule type="cellIs" dxfId="1364" priority="320" operator="equal">
      <formula>"Alta"</formula>
    </cfRule>
  </conditionalFormatting>
  <conditionalFormatting sqref="H22">
    <cfRule type="cellIs" dxfId="1363" priority="222" operator="equal">
      <formula>"Alta"</formula>
    </cfRule>
    <cfRule type="cellIs" dxfId="1362" priority="225" operator="equal">
      <formula>"Muy Baja"</formula>
    </cfRule>
    <cfRule type="cellIs" dxfId="1361" priority="221" operator="equal">
      <formula>"Muy Alta"</formula>
    </cfRule>
    <cfRule type="cellIs" dxfId="1360" priority="224" operator="equal">
      <formula>"Baja"</formula>
    </cfRule>
    <cfRule type="cellIs" dxfId="1359" priority="223" operator="equal">
      <formula>"Media"</formula>
    </cfRule>
  </conditionalFormatting>
  <conditionalFormatting sqref="H28">
    <cfRule type="cellIs" dxfId="1358" priority="197" operator="equal">
      <formula>"Muy Baja"</formula>
    </cfRule>
    <cfRule type="cellIs" dxfId="1357" priority="195" operator="equal">
      <formula>"Media"</formula>
    </cfRule>
    <cfRule type="cellIs" dxfId="1356" priority="193" operator="equal">
      <formula>"Muy Alta"</formula>
    </cfRule>
    <cfRule type="cellIs" dxfId="1355" priority="194" operator="equal">
      <formula>"Alta"</formula>
    </cfRule>
    <cfRule type="cellIs" dxfId="1354" priority="196" operator="equal">
      <formula>"Baja"</formula>
    </cfRule>
  </conditionalFormatting>
  <conditionalFormatting sqref="H34">
    <cfRule type="cellIs" dxfId="1353" priority="166" operator="equal">
      <formula>"Alta"</formula>
    </cfRule>
    <cfRule type="cellIs" dxfId="1352" priority="165" operator="equal">
      <formula>"Muy Alta"</formula>
    </cfRule>
    <cfRule type="cellIs" dxfId="1351" priority="167" operator="equal">
      <formula>"Media"</formula>
    </cfRule>
    <cfRule type="cellIs" dxfId="1350" priority="168" operator="equal">
      <formula>"Baja"</formula>
    </cfRule>
    <cfRule type="cellIs" dxfId="1349" priority="169" operator="equal">
      <formula>"Muy Baja"</formula>
    </cfRule>
  </conditionalFormatting>
  <conditionalFormatting sqref="H40">
    <cfRule type="cellIs" dxfId="1348" priority="137" operator="equal">
      <formula>"Muy Alta"</formula>
    </cfRule>
    <cfRule type="cellIs" dxfId="1347" priority="139" operator="equal">
      <formula>"Media"</formula>
    </cfRule>
    <cfRule type="cellIs" dxfId="1346" priority="141" operator="equal">
      <formula>"Muy Baja"</formula>
    </cfRule>
    <cfRule type="cellIs" dxfId="1345" priority="140" operator="equal">
      <formula>"Baja"</formula>
    </cfRule>
    <cfRule type="cellIs" dxfId="1344" priority="138" operator="equal">
      <formula>"Alta"</formula>
    </cfRule>
  </conditionalFormatting>
  <conditionalFormatting sqref="H46">
    <cfRule type="cellIs" dxfId="1343" priority="113" operator="equal">
      <formula>"Muy Baja"</formula>
    </cfRule>
    <cfRule type="cellIs" dxfId="1342" priority="109" operator="equal">
      <formula>"Muy Alta"</formula>
    </cfRule>
    <cfRule type="cellIs" dxfId="1341" priority="110" operator="equal">
      <formula>"Alta"</formula>
    </cfRule>
    <cfRule type="cellIs" dxfId="1340" priority="111" operator="equal">
      <formula>"Media"</formula>
    </cfRule>
    <cfRule type="cellIs" dxfId="1339" priority="112" operator="equal">
      <formula>"Baja"</formula>
    </cfRule>
  </conditionalFormatting>
  <conditionalFormatting sqref="H52">
    <cfRule type="cellIs" dxfId="1338" priority="81" operator="equal">
      <formula>"Muy Alta"</formula>
    </cfRule>
    <cfRule type="cellIs" dxfId="1337" priority="83" operator="equal">
      <formula>"Media"</formula>
    </cfRule>
    <cfRule type="cellIs" dxfId="1336" priority="84" operator="equal">
      <formula>"Baja"</formula>
    </cfRule>
    <cfRule type="cellIs" dxfId="1335" priority="85" operator="equal">
      <formula>"Muy Baja"</formula>
    </cfRule>
    <cfRule type="cellIs" dxfId="1334" priority="82" operator="equal">
      <formula>"Alta"</formula>
    </cfRule>
  </conditionalFormatting>
  <conditionalFormatting sqref="H58">
    <cfRule type="cellIs" dxfId="1333" priority="56" operator="equal">
      <formula>"Baja"</formula>
    </cfRule>
    <cfRule type="cellIs" dxfId="1332" priority="53" operator="equal">
      <formula>"Muy Alta"</formula>
    </cfRule>
    <cfRule type="cellIs" dxfId="1331" priority="54" operator="equal">
      <formula>"Alta"</formula>
    </cfRule>
    <cfRule type="cellIs" dxfId="1330" priority="55" operator="equal">
      <formula>"Media"</formula>
    </cfRule>
    <cfRule type="cellIs" dxfId="1329" priority="57" operator="equal">
      <formula>"Muy Baja"</formula>
    </cfRule>
  </conditionalFormatting>
  <conditionalFormatting sqref="H64">
    <cfRule type="cellIs" dxfId="1328" priority="29" operator="equal">
      <formula>"Muy Baja"</formula>
    </cfRule>
    <cfRule type="cellIs" dxfId="1327" priority="25" operator="equal">
      <formula>"Muy Alta"</formula>
    </cfRule>
    <cfRule type="cellIs" dxfId="1326" priority="28" operator="equal">
      <formula>"Baja"</formula>
    </cfRule>
    <cfRule type="cellIs" dxfId="1325" priority="27" operator="equal">
      <formula>"Media"</formula>
    </cfRule>
    <cfRule type="cellIs" dxfId="1324" priority="26" operator="equal">
      <formula>"Alta"</formula>
    </cfRule>
  </conditionalFormatting>
  <conditionalFormatting sqref="K10:K69">
    <cfRule type="containsText" dxfId="1323" priority="1" operator="containsText" text="❌">
      <formula>NOT(ISERROR(SEARCH("❌",K10)))</formula>
    </cfRule>
  </conditionalFormatting>
  <conditionalFormatting sqref="L10 L16 L22 L28 L34 L40 L46 L52 L58 L64">
    <cfRule type="cellIs" dxfId="1322" priority="318" operator="equal">
      <formula>"Leve"</formula>
    </cfRule>
    <cfRule type="cellIs" dxfId="1321" priority="314" operator="equal">
      <formula>"Catastrófico"</formula>
    </cfRule>
    <cfRule type="cellIs" dxfId="1320" priority="315" operator="equal">
      <formula>"Mayor"</formula>
    </cfRule>
    <cfRule type="cellIs" dxfId="1319" priority="316" operator="equal">
      <formula>"Moderado"</formula>
    </cfRule>
    <cfRule type="cellIs" dxfId="1318" priority="317" operator="equal">
      <formula>"Menor"</formula>
    </cfRule>
  </conditionalFormatting>
  <conditionalFormatting sqref="N10">
    <cfRule type="cellIs" dxfId="1317" priority="313" operator="equal">
      <formula>"Bajo"</formula>
    </cfRule>
    <cfRule type="cellIs" dxfId="1316" priority="310" operator="equal">
      <formula>"Extremo"</formula>
    </cfRule>
    <cfRule type="cellIs" dxfId="1315" priority="311" operator="equal">
      <formula>"Alto"</formula>
    </cfRule>
    <cfRule type="cellIs" dxfId="1314" priority="312" operator="equal">
      <formula>"Moderado"</formula>
    </cfRule>
  </conditionalFormatting>
  <conditionalFormatting sqref="N16">
    <cfRule type="cellIs" dxfId="1313" priority="240" operator="equal">
      <formula>"Extremo"</formula>
    </cfRule>
    <cfRule type="cellIs" dxfId="1312" priority="243" operator="equal">
      <formula>"Bajo"</formula>
    </cfRule>
    <cfRule type="cellIs" dxfId="1311" priority="242" operator="equal">
      <formula>"Moderado"</formula>
    </cfRule>
    <cfRule type="cellIs" dxfId="1310" priority="241" operator="equal">
      <formula>"Alto"</formula>
    </cfRule>
  </conditionalFormatting>
  <conditionalFormatting sqref="N22">
    <cfRule type="cellIs" dxfId="1309" priority="215" operator="equal">
      <formula>"Bajo"</formula>
    </cfRule>
    <cfRule type="cellIs" dxfId="1308" priority="212" operator="equal">
      <formula>"Extremo"</formula>
    </cfRule>
    <cfRule type="cellIs" dxfId="1307" priority="213" operator="equal">
      <formula>"Alto"</formula>
    </cfRule>
    <cfRule type="cellIs" dxfId="1306" priority="214" operator="equal">
      <formula>"Moderado"</formula>
    </cfRule>
  </conditionalFormatting>
  <conditionalFormatting sqref="N28">
    <cfRule type="cellIs" dxfId="1305" priority="184" operator="equal">
      <formula>"Extremo"</formula>
    </cfRule>
    <cfRule type="cellIs" dxfId="1304" priority="185" operator="equal">
      <formula>"Alto"</formula>
    </cfRule>
    <cfRule type="cellIs" dxfId="1303" priority="186" operator="equal">
      <formula>"Moderado"</formula>
    </cfRule>
    <cfRule type="cellIs" dxfId="1302" priority="187" operator="equal">
      <formula>"Bajo"</formula>
    </cfRule>
  </conditionalFormatting>
  <conditionalFormatting sqref="N34">
    <cfRule type="cellIs" dxfId="1301" priority="157" operator="equal">
      <formula>"Alto"</formula>
    </cfRule>
    <cfRule type="cellIs" dxfId="1300" priority="156" operator="equal">
      <formula>"Extremo"</formula>
    </cfRule>
    <cfRule type="cellIs" dxfId="1299" priority="158" operator="equal">
      <formula>"Moderado"</formula>
    </cfRule>
    <cfRule type="cellIs" dxfId="1298" priority="159" operator="equal">
      <formula>"Bajo"</formula>
    </cfRule>
  </conditionalFormatting>
  <conditionalFormatting sqref="N40">
    <cfRule type="cellIs" dxfId="1297" priority="130" operator="equal">
      <formula>"Moderado"</formula>
    </cfRule>
    <cfRule type="cellIs" dxfId="1296" priority="129" operator="equal">
      <formula>"Alto"</formula>
    </cfRule>
    <cfRule type="cellIs" dxfId="1295" priority="131" operator="equal">
      <formula>"Bajo"</formula>
    </cfRule>
    <cfRule type="cellIs" dxfId="1294" priority="128" operator="equal">
      <formula>"Extremo"</formula>
    </cfRule>
  </conditionalFormatting>
  <conditionalFormatting sqref="N46">
    <cfRule type="cellIs" dxfId="1293" priority="103" operator="equal">
      <formula>"Bajo"</formula>
    </cfRule>
    <cfRule type="cellIs" dxfId="1292" priority="102" operator="equal">
      <formula>"Moderado"</formula>
    </cfRule>
    <cfRule type="cellIs" dxfId="1291" priority="101" operator="equal">
      <formula>"Alto"</formula>
    </cfRule>
    <cfRule type="cellIs" dxfId="1290" priority="100" operator="equal">
      <formula>"Extremo"</formula>
    </cfRule>
  </conditionalFormatting>
  <conditionalFormatting sqref="N52">
    <cfRule type="cellIs" dxfId="1289" priority="72" operator="equal">
      <formula>"Extremo"</formula>
    </cfRule>
    <cfRule type="cellIs" dxfId="1288" priority="73" operator="equal">
      <formula>"Alto"</formula>
    </cfRule>
    <cfRule type="cellIs" dxfId="1287" priority="75" operator="equal">
      <formula>"Bajo"</formula>
    </cfRule>
    <cfRule type="cellIs" dxfId="1286" priority="74" operator="equal">
      <formula>"Moderado"</formula>
    </cfRule>
  </conditionalFormatting>
  <conditionalFormatting sqref="N58">
    <cfRule type="cellIs" dxfId="1285" priority="44" operator="equal">
      <formula>"Extremo"</formula>
    </cfRule>
    <cfRule type="cellIs" dxfId="1284" priority="45" operator="equal">
      <formula>"Alto"</formula>
    </cfRule>
    <cfRule type="cellIs" dxfId="1283" priority="47" operator="equal">
      <formula>"Bajo"</formula>
    </cfRule>
    <cfRule type="cellIs" dxfId="1282" priority="46" operator="equal">
      <formula>"Moderado"</formula>
    </cfRule>
  </conditionalFormatting>
  <conditionalFormatting sqref="N64">
    <cfRule type="cellIs" dxfId="1281" priority="16" operator="equal">
      <formula>"Extremo"</formula>
    </cfRule>
    <cfRule type="cellIs" dxfId="1280" priority="19" operator="equal">
      <formula>"Bajo"</formula>
    </cfRule>
    <cfRule type="cellIs" dxfId="1279" priority="18" operator="equal">
      <formula>"Moderado"</formula>
    </cfRule>
    <cfRule type="cellIs" dxfId="1278" priority="17" operator="equal">
      <formula>"Alto"</formula>
    </cfRule>
  </conditionalFormatting>
  <conditionalFormatting sqref="Y10:Y69">
    <cfRule type="cellIs" dxfId="1277" priority="15" operator="equal">
      <formula>"Muy Baja"</formula>
    </cfRule>
    <cfRule type="cellIs" dxfId="1276" priority="13" operator="equal">
      <formula>"Media"</formula>
    </cfRule>
    <cfRule type="cellIs" dxfId="1275" priority="12" operator="equal">
      <formula>"Alta"</formula>
    </cfRule>
    <cfRule type="cellIs" dxfId="1274" priority="11" operator="equal">
      <formula>"Muy Alta"</formula>
    </cfRule>
    <cfRule type="cellIs" dxfId="1273" priority="14" operator="equal">
      <formula>"Baja"</formula>
    </cfRule>
  </conditionalFormatting>
  <conditionalFormatting sqref="AA10:AA69">
    <cfRule type="cellIs" dxfId="1272" priority="10" operator="equal">
      <formula>"Leve"</formula>
    </cfRule>
    <cfRule type="cellIs" dxfId="1271" priority="9" operator="equal">
      <formula>"Menor"</formula>
    </cfRule>
    <cfRule type="cellIs" dxfId="1270" priority="7" operator="equal">
      <formula>"Mayor"</formula>
    </cfRule>
    <cfRule type="cellIs" dxfId="1269" priority="6" operator="equal">
      <formula>"Catastrófico"</formula>
    </cfRule>
    <cfRule type="cellIs" dxfId="1268" priority="8" operator="equal">
      <formula>"Moderado"</formula>
    </cfRule>
  </conditionalFormatting>
  <conditionalFormatting sqref="AC10:AC69">
    <cfRule type="cellIs" dxfId="1267" priority="2" operator="equal">
      <formula>"Extremo"</formula>
    </cfRule>
    <cfRule type="cellIs" dxfId="1266" priority="5" operator="equal">
      <formula>"Bajo"</formula>
    </cfRule>
    <cfRule type="cellIs" dxfId="1265" priority="4" operator="equal">
      <formula>"Moderado"</formula>
    </cfRule>
    <cfRule type="cellIs" dxfId="1264"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Q10" zoomScale="68" zoomScaleNormal="68" workbookViewId="0">
      <selection activeCell="AG13" sqref="AG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333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330</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331</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231</v>
      </c>
      <c r="D10" s="177" t="s">
        <v>229</v>
      </c>
      <c r="E10" s="201" t="s">
        <v>232</v>
      </c>
      <c r="F10" s="177" t="s">
        <v>128</v>
      </c>
      <c r="G10" s="180">
        <v>3</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250</v>
      </c>
      <c r="AF10" s="133" t="s">
        <v>249</v>
      </c>
      <c r="AG10" s="135">
        <v>45657</v>
      </c>
      <c r="AH10" s="135">
        <v>45538</v>
      </c>
      <c r="AI10" s="133" t="s">
        <v>318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234</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251</v>
      </c>
      <c r="AF11" s="133" t="s">
        <v>249</v>
      </c>
      <c r="AG11" s="135">
        <v>45657</v>
      </c>
      <c r="AH11" s="135">
        <v>45408</v>
      </c>
      <c r="AI11" s="133" t="s">
        <v>321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t="s">
        <v>235</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252</v>
      </c>
      <c r="AF12" s="133" t="s">
        <v>253</v>
      </c>
      <c r="AG12" s="135">
        <v>45657</v>
      </c>
      <c r="AH12" s="135">
        <v>45408</v>
      </c>
      <c r="AI12" s="133" t="s">
        <v>319</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t="s">
        <v>236</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254</v>
      </c>
      <c r="AF13" s="133" t="s">
        <v>249</v>
      </c>
      <c r="AG13" s="135">
        <v>45657</v>
      </c>
      <c r="AH13" s="135">
        <v>45408</v>
      </c>
      <c r="AI13" s="133" t="s">
        <v>320</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263" priority="231" operator="equal">
      <formula>"Muy Baja"</formula>
    </cfRule>
    <cfRule type="cellIs" dxfId="1262" priority="227" operator="equal">
      <formula>"Muy Alta"</formula>
    </cfRule>
    <cfRule type="cellIs" dxfId="1261" priority="230" operator="equal">
      <formula>"Baja"</formula>
    </cfRule>
    <cfRule type="cellIs" dxfId="1260" priority="229" operator="equal">
      <formula>"Media"</formula>
    </cfRule>
    <cfRule type="cellIs" dxfId="1259" priority="228" operator="equal">
      <formula>"Alta"</formula>
    </cfRule>
  </conditionalFormatting>
  <conditionalFormatting sqref="H22">
    <cfRule type="cellIs" dxfId="1258" priority="182" operator="equal">
      <formula>"Alta"</formula>
    </cfRule>
    <cfRule type="cellIs" dxfId="1257" priority="185" operator="equal">
      <formula>"Muy Baja"</formula>
    </cfRule>
    <cfRule type="cellIs" dxfId="1256" priority="181" operator="equal">
      <formula>"Muy Alta"</formula>
    </cfRule>
    <cfRule type="cellIs" dxfId="1255" priority="184" operator="equal">
      <formula>"Baja"</formula>
    </cfRule>
    <cfRule type="cellIs" dxfId="1254" priority="183" operator="equal">
      <formula>"Media"</formula>
    </cfRule>
  </conditionalFormatting>
  <conditionalFormatting sqref="H28">
    <cfRule type="cellIs" dxfId="1253" priority="162" operator="equal">
      <formula>"Muy Baja"</formula>
    </cfRule>
    <cfRule type="cellIs" dxfId="1252" priority="160" operator="equal">
      <formula>"Media"</formula>
    </cfRule>
    <cfRule type="cellIs" dxfId="1251" priority="158" operator="equal">
      <formula>"Muy Alta"</formula>
    </cfRule>
    <cfRule type="cellIs" dxfId="1250" priority="159" operator="equal">
      <formula>"Alta"</formula>
    </cfRule>
    <cfRule type="cellIs" dxfId="1249" priority="161" operator="equal">
      <formula>"Baja"</formula>
    </cfRule>
  </conditionalFormatting>
  <conditionalFormatting sqref="H34">
    <cfRule type="cellIs" dxfId="1248" priority="136" operator="equal">
      <formula>"Alta"</formula>
    </cfRule>
    <cfRule type="cellIs" dxfId="1247" priority="135" operator="equal">
      <formula>"Muy Alta"</formula>
    </cfRule>
    <cfRule type="cellIs" dxfId="1246" priority="137" operator="equal">
      <formula>"Media"</formula>
    </cfRule>
    <cfRule type="cellIs" dxfId="1245" priority="138" operator="equal">
      <formula>"Baja"</formula>
    </cfRule>
    <cfRule type="cellIs" dxfId="1244" priority="139" operator="equal">
      <formula>"Muy Baja"</formula>
    </cfRule>
  </conditionalFormatting>
  <conditionalFormatting sqref="H40">
    <cfRule type="cellIs" dxfId="1243" priority="112" operator="equal">
      <formula>"Muy Alta"</formula>
    </cfRule>
    <cfRule type="cellIs" dxfId="1242" priority="114" operator="equal">
      <formula>"Media"</formula>
    </cfRule>
    <cfRule type="cellIs" dxfId="1241" priority="116" operator="equal">
      <formula>"Muy Baja"</formula>
    </cfRule>
    <cfRule type="cellIs" dxfId="1240" priority="115" operator="equal">
      <formula>"Baja"</formula>
    </cfRule>
    <cfRule type="cellIs" dxfId="1239" priority="113" operator="equal">
      <formula>"Alta"</formula>
    </cfRule>
  </conditionalFormatting>
  <conditionalFormatting sqref="H46">
    <cfRule type="cellIs" dxfId="1238" priority="93" operator="equal">
      <formula>"Muy Baja"</formula>
    </cfRule>
    <cfRule type="cellIs" dxfId="1237" priority="89" operator="equal">
      <formula>"Muy Alta"</formula>
    </cfRule>
    <cfRule type="cellIs" dxfId="1236" priority="90" operator="equal">
      <formula>"Alta"</formula>
    </cfRule>
    <cfRule type="cellIs" dxfId="1235" priority="91" operator="equal">
      <formula>"Media"</formula>
    </cfRule>
    <cfRule type="cellIs" dxfId="1234" priority="92" operator="equal">
      <formula>"Baja"</formula>
    </cfRule>
  </conditionalFormatting>
  <conditionalFormatting sqref="H52">
    <cfRule type="cellIs" dxfId="1233" priority="66" operator="equal">
      <formula>"Muy Alta"</formula>
    </cfRule>
    <cfRule type="cellIs" dxfId="1232" priority="68" operator="equal">
      <formula>"Media"</formula>
    </cfRule>
    <cfRule type="cellIs" dxfId="1231" priority="69" operator="equal">
      <formula>"Baja"</formula>
    </cfRule>
    <cfRule type="cellIs" dxfId="1230" priority="70" operator="equal">
      <formula>"Muy Baja"</formula>
    </cfRule>
    <cfRule type="cellIs" dxfId="1229" priority="67" operator="equal">
      <formula>"Alta"</formula>
    </cfRule>
  </conditionalFormatting>
  <conditionalFormatting sqref="H58">
    <cfRule type="cellIs" dxfId="1228" priority="46" operator="equal">
      <formula>"Baja"</formula>
    </cfRule>
    <cfRule type="cellIs" dxfId="1227" priority="43" operator="equal">
      <formula>"Muy Alta"</formula>
    </cfRule>
    <cfRule type="cellIs" dxfId="1226" priority="44" operator="equal">
      <formula>"Alta"</formula>
    </cfRule>
    <cfRule type="cellIs" dxfId="1225" priority="45" operator="equal">
      <formula>"Media"</formula>
    </cfRule>
    <cfRule type="cellIs" dxfId="1224" priority="47" operator="equal">
      <formula>"Muy Baja"</formula>
    </cfRule>
  </conditionalFormatting>
  <conditionalFormatting sqref="H64">
    <cfRule type="cellIs" dxfId="1223" priority="24" operator="equal">
      <formula>"Muy Baja"</formula>
    </cfRule>
    <cfRule type="cellIs" dxfId="1222" priority="20" operator="equal">
      <formula>"Muy Alta"</formula>
    </cfRule>
    <cfRule type="cellIs" dxfId="1221" priority="23" operator="equal">
      <formula>"Baja"</formula>
    </cfRule>
    <cfRule type="cellIs" dxfId="1220" priority="22" operator="equal">
      <formula>"Media"</formula>
    </cfRule>
    <cfRule type="cellIs" dxfId="1219" priority="21" operator="equal">
      <formula>"Alta"</formula>
    </cfRule>
  </conditionalFormatting>
  <conditionalFormatting sqref="K10:K69">
    <cfRule type="containsText" dxfId="1218" priority="1" operator="containsText" text="❌">
      <formula>NOT(ISERROR(SEARCH("❌",K10)))</formula>
    </cfRule>
  </conditionalFormatting>
  <conditionalFormatting sqref="L10 L16 L22 L28 L34 L40 L46 L52 L58 L64">
    <cfRule type="cellIs" dxfId="1217" priority="226" operator="equal">
      <formula>"Leve"</formula>
    </cfRule>
    <cfRule type="cellIs" dxfId="1216" priority="222" operator="equal">
      <formula>"Catastrófico"</formula>
    </cfRule>
    <cfRule type="cellIs" dxfId="1215" priority="223" operator="equal">
      <formula>"Mayor"</formula>
    </cfRule>
    <cfRule type="cellIs" dxfId="1214" priority="224" operator="equal">
      <formula>"Moderado"</formula>
    </cfRule>
    <cfRule type="cellIs" dxfId="1213" priority="225" operator="equal">
      <formula>"Menor"</formula>
    </cfRule>
  </conditionalFormatting>
  <conditionalFormatting sqref="N10">
    <cfRule type="cellIs" dxfId="1212" priority="221" operator="equal">
      <formula>"Bajo"</formula>
    </cfRule>
    <cfRule type="cellIs" dxfId="1211" priority="218" operator="equal">
      <formula>"Extremo"</formula>
    </cfRule>
    <cfRule type="cellIs" dxfId="1210" priority="219" operator="equal">
      <formula>"Alto"</formula>
    </cfRule>
    <cfRule type="cellIs" dxfId="1209" priority="220" operator="equal">
      <formula>"Moderado"</formula>
    </cfRule>
  </conditionalFormatting>
  <conditionalFormatting sqref="N16">
    <cfRule type="cellIs" dxfId="1208" priority="200" operator="equal">
      <formula>"Extremo"</formula>
    </cfRule>
    <cfRule type="cellIs" dxfId="1207" priority="203" operator="equal">
      <formula>"Bajo"</formula>
    </cfRule>
    <cfRule type="cellIs" dxfId="1206" priority="202" operator="equal">
      <formula>"Moderado"</formula>
    </cfRule>
    <cfRule type="cellIs" dxfId="1205" priority="201" operator="equal">
      <formula>"Alto"</formula>
    </cfRule>
  </conditionalFormatting>
  <conditionalFormatting sqref="N22">
    <cfRule type="cellIs" dxfId="1204" priority="180" operator="equal">
      <formula>"Bajo"</formula>
    </cfRule>
    <cfRule type="cellIs" dxfId="1203" priority="177" operator="equal">
      <formula>"Extremo"</formula>
    </cfRule>
    <cfRule type="cellIs" dxfId="1202" priority="178" operator="equal">
      <formula>"Alto"</formula>
    </cfRule>
    <cfRule type="cellIs" dxfId="1201" priority="179" operator="equal">
      <formula>"Moderado"</formula>
    </cfRule>
  </conditionalFormatting>
  <conditionalFormatting sqref="N28">
    <cfRule type="cellIs" dxfId="1200" priority="154" operator="equal">
      <formula>"Extremo"</formula>
    </cfRule>
    <cfRule type="cellIs" dxfId="1199" priority="155" operator="equal">
      <formula>"Alto"</formula>
    </cfRule>
    <cfRule type="cellIs" dxfId="1198" priority="156" operator="equal">
      <formula>"Moderado"</formula>
    </cfRule>
    <cfRule type="cellIs" dxfId="1197" priority="157" operator="equal">
      <formula>"Bajo"</formula>
    </cfRule>
  </conditionalFormatting>
  <conditionalFormatting sqref="N34">
    <cfRule type="cellIs" dxfId="1196" priority="132" operator="equal">
      <formula>"Alto"</formula>
    </cfRule>
    <cfRule type="cellIs" dxfId="1195" priority="131" operator="equal">
      <formula>"Extremo"</formula>
    </cfRule>
    <cfRule type="cellIs" dxfId="1194" priority="133" operator="equal">
      <formula>"Moderado"</formula>
    </cfRule>
    <cfRule type="cellIs" dxfId="1193" priority="134" operator="equal">
      <formula>"Bajo"</formula>
    </cfRule>
  </conditionalFormatting>
  <conditionalFormatting sqref="N40">
    <cfRule type="cellIs" dxfId="1192" priority="110" operator="equal">
      <formula>"Moderado"</formula>
    </cfRule>
    <cfRule type="cellIs" dxfId="1191" priority="109" operator="equal">
      <formula>"Alto"</formula>
    </cfRule>
    <cfRule type="cellIs" dxfId="1190" priority="111" operator="equal">
      <formula>"Bajo"</formula>
    </cfRule>
    <cfRule type="cellIs" dxfId="1189" priority="108" operator="equal">
      <formula>"Extremo"</formula>
    </cfRule>
  </conditionalFormatting>
  <conditionalFormatting sqref="N46">
    <cfRule type="cellIs" dxfId="1188" priority="88" operator="equal">
      <formula>"Bajo"</formula>
    </cfRule>
    <cfRule type="cellIs" dxfId="1187" priority="87" operator="equal">
      <formula>"Moderado"</formula>
    </cfRule>
    <cfRule type="cellIs" dxfId="1186" priority="86" operator="equal">
      <formula>"Alto"</formula>
    </cfRule>
    <cfRule type="cellIs" dxfId="1185" priority="85" operator="equal">
      <formula>"Extremo"</formula>
    </cfRule>
  </conditionalFormatting>
  <conditionalFormatting sqref="N52">
    <cfRule type="cellIs" dxfId="1184" priority="62" operator="equal">
      <formula>"Extremo"</formula>
    </cfRule>
    <cfRule type="cellIs" dxfId="1183" priority="63" operator="equal">
      <formula>"Alto"</formula>
    </cfRule>
    <cfRule type="cellIs" dxfId="1182" priority="65" operator="equal">
      <formula>"Bajo"</formula>
    </cfRule>
    <cfRule type="cellIs" dxfId="1181" priority="64" operator="equal">
      <formula>"Moderado"</formula>
    </cfRule>
  </conditionalFormatting>
  <conditionalFormatting sqref="N58">
    <cfRule type="cellIs" dxfId="1180" priority="39" operator="equal">
      <formula>"Extremo"</formula>
    </cfRule>
    <cfRule type="cellIs" dxfId="1179" priority="40" operator="equal">
      <formula>"Alto"</formula>
    </cfRule>
    <cfRule type="cellIs" dxfId="1178" priority="42" operator="equal">
      <formula>"Bajo"</formula>
    </cfRule>
    <cfRule type="cellIs" dxfId="1177" priority="41" operator="equal">
      <formula>"Moderado"</formula>
    </cfRule>
  </conditionalFormatting>
  <conditionalFormatting sqref="N64">
    <cfRule type="cellIs" dxfId="1176" priority="16" operator="equal">
      <formula>"Extremo"</formula>
    </cfRule>
    <cfRule type="cellIs" dxfId="1175" priority="19" operator="equal">
      <formula>"Bajo"</formula>
    </cfRule>
    <cfRule type="cellIs" dxfId="1174" priority="18" operator="equal">
      <formula>"Moderado"</formula>
    </cfRule>
    <cfRule type="cellIs" dxfId="1173" priority="17" operator="equal">
      <formula>"Alto"</formula>
    </cfRule>
  </conditionalFormatting>
  <conditionalFormatting sqref="Y10:Y69">
    <cfRule type="cellIs" dxfId="1172" priority="15" operator="equal">
      <formula>"Muy Baja"</formula>
    </cfRule>
    <cfRule type="cellIs" dxfId="1171" priority="13" operator="equal">
      <formula>"Media"</formula>
    </cfRule>
    <cfRule type="cellIs" dxfId="1170" priority="12" operator="equal">
      <formula>"Alta"</formula>
    </cfRule>
    <cfRule type="cellIs" dxfId="1169" priority="11" operator="equal">
      <formula>"Muy Alta"</formula>
    </cfRule>
    <cfRule type="cellIs" dxfId="1168" priority="14" operator="equal">
      <formula>"Baja"</formula>
    </cfRule>
  </conditionalFormatting>
  <conditionalFormatting sqref="AA10:AA69">
    <cfRule type="cellIs" dxfId="1167" priority="10" operator="equal">
      <formula>"Leve"</formula>
    </cfRule>
    <cfRule type="cellIs" dxfId="1166" priority="9" operator="equal">
      <formula>"Menor"</formula>
    </cfRule>
    <cfRule type="cellIs" dxfId="1165" priority="7" operator="equal">
      <formula>"Mayor"</formula>
    </cfRule>
    <cfRule type="cellIs" dxfId="1164" priority="6" operator="equal">
      <formula>"Catastrófico"</formula>
    </cfRule>
    <cfRule type="cellIs" dxfId="1163" priority="8" operator="equal">
      <formula>"Moderado"</formula>
    </cfRule>
  </conditionalFormatting>
  <conditionalFormatting sqref="AC10:AC69">
    <cfRule type="cellIs" dxfId="1162" priority="2" operator="equal">
      <formula>"Extremo"</formula>
    </cfRule>
    <cfRule type="cellIs" dxfId="1161" priority="5" operator="equal">
      <formula>"Bajo"</formula>
    </cfRule>
    <cfRule type="cellIs" dxfId="1160" priority="4" operator="equal">
      <formula>"Moderado"</formula>
    </cfRule>
    <cfRule type="cellIs" dxfId="115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L9" zoomScale="60" zoomScaleNormal="60" workbookViewId="0">
      <selection activeCell="D10" sqref="D10:D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334</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336</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256</v>
      </c>
      <c r="D10" s="177" t="s">
        <v>377</v>
      </c>
      <c r="E10" s="201" t="s">
        <v>372</v>
      </c>
      <c r="F10" s="177" t="s">
        <v>123</v>
      </c>
      <c r="G10" s="180">
        <v>12</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373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374</v>
      </c>
      <c r="AF10" s="133" t="s">
        <v>244</v>
      </c>
      <c r="AG10" s="135">
        <v>45657</v>
      </c>
      <c r="AH10" s="135">
        <v>45538</v>
      </c>
      <c r="AI10" s="133" t="s">
        <v>305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375</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Menor</v>
      </c>
      <c r="AB11" s="130">
        <f ca="1">IFERROR(IF(AND(Q10="Impacto",Q11="Impacto"),(AB10-(+AB10*T11)),IF(Q11="Impacto",($M$10-(+$M$10*T11)),IF(Q11="Probabilidad",AB10,""))),"")</f>
        <v>0.30000000000000004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376</v>
      </c>
      <c r="AF11" s="134" t="s">
        <v>322</v>
      </c>
      <c r="AG11" s="135">
        <v>45657</v>
      </c>
      <c r="AH11" s="135">
        <v>45538</v>
      </c>
      <c r="AI11" s="133" t="s">
        <v>323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158" priority="231" operator="equal">
      <formula>"Muy Baja"</formula>
    </cfRule>
    <cfRule type="cellIs" dxfId="1157" priority="227" operator="equal">
      <formula>"Muy Alta"</formula>
    </cfRule>
    <cfRule type="cellIs" dxfId="1156" priority="230" operator="equal">
      <formula>"Baja"</formula>
    </cfRule>
    <cfRule type="cellIs" dxfId="1155" priority="229" operator="equal">
      <formula>"Media"</formula>
    </cfRule>
    <cfRule type="cellIs" dxfId="1154" priority="228" operator="equal">
      <formula>"Alta"</formula>
    </cfRule>
  </conditionalFormatting>
  <conditionalFormatting sqref="H22">
    <cfRule type="cellIs" dxfId="1153" priority="182" operator="equal">
      <formula>"Alta"</formula>
    </cfRule>
    <cfRule type="cellIs" dxfId="1152" priority="185" operator="equal">
      <formula>"Muy Baja"</formula>
    </cfRule>
    <cfRule type="cellIs" dxfId="1151" priority="181" operator="equal">
      <formula>"Muy Alta"</formula>
    </cfRule>
    <cfRule type="cellIs" dxfId="1150" priority="184" operator="equal">
      <formula>"Baja"</formula>
    </cfRule>
    <cfRule type="cellIs" dxfId="1149" priority="183" operator="equal">
      <formula>"Media"</formula>
    </cfRule>
  </conditionalFormatting>
  <conditionalFormatting sqref="H28">
    <cfRule type="cellIs" dxfId="1148" priority="162" operator="equal">
      <formula>"Muy Baja"</formula>
    </cfRule>
    <cfRule type="cellIs" dxfId="1147" priority="160" operator="equal">
      <formula>"Media"</formula>
    </cfRule>
    <cfRule type="cellIs" dxfId="1146" priority="158" operator="equal">
      <formula>"Muy Alta"</formula>
    </cfRule>
    <cfRule type="cellIs" dxfId="1145" priority="159" operator="equal">
      <formula>"Alta"</formula>
    </cfRule>
    <cfRule type="cellIs" dxfId="1144" priority="161" operator="equal">
      <formula>"Baja"</formula>
    </cfRule>
  </conditionalFormatting>
  <conditionalFormatting sqref="H34">
    <cfRule type="cellIs" dxfId="1143" priority="136" operator="equal">
      <formula>"Alta"</formula>
    </cfRule>
    <cfRule type="cellIs" dxfId="1142" priority="135" operator="equal">
      <formula>"Muy Alta"</formula>
    </cfRule>
    <cfRule type="cellIs" dxfId="1141" priority="137" operator="equal">
      <formula>"Media"</formula>
    </cfRule>
    <cfRule type="cellIs" dxfId="1140" priority="138" operator="equal">
      <formula>"Baja"</formula>
    </cfRule>
    <cfRule type="cellIs" dxfId="1139" priority="139" operator="equal">
      <formula>"Muy Baja"</formula>
    </cfRule>
  </conditionalFormatting>
  <conditionalFormatting sqref="H40">
    <cfRule type="cellIs" dxfId="1138" priority="112" operator="equal">
      <formula>"Muy Alta"</formula>
    </cfRule>
    <cfRule type="cellIs" dxfId="1137" priority="114" operator="equal">
      <formula>"Media"</formula>
    </cfRule>
    <cfRule type="cellIs" dxfId="1136" priority="116" operator="equal">
      <formula>"Muy Baja"</formula>
    </cfRule>
    <cfRule type="cellIs" dxfId="1135" priority="115" operator="equal">
      <formula>"Baja"</formula>
    </cfRule>
    <cfRule type="cellIs" dxfId="1134" priority="113" operator="equal">
      <formula>"Alta"</formula>
    </cfRule>
  </conditionalFormatting>
  <conditionalFormatting sqref="H46">
    <cfRule type="cellIs" dxfId="1133" priority="93" operator="equal">
      <formula>"Muy Baja"</formula>
    </cfRule>
    <cfRule type="cellIs" dxfId="1132" priority="89" operator="equal">
      <formula>"Muy Alta"</formula>
    </cfRule>
    <cfRule type="cellIs" dxfId="1131" priority="90" operator="equal">
      <formula>"Alta"</formula>
    </cfRule>
    <cfRule type="cellIs" dxfId="1130" priority="91" operator="equal">
      <formula>"Media"</formula>
    </cfRule>
    <cfRule type="cellIs" dxfId="1129" priority="92" operator="equal">
      <formula>"Baja"</formula>
    </cfRule>
  </conditionalFormatting>
  <conditionalFormatting sqref="H52">
    <cfRule type="cellIs" dxfId="1128" priority="66" operator="equal">
      <formula>"Muy Alta"</formula>
    </cfRule>
    <cfRule type="cellIs" dxfId="1127" priority="68" operator="equal">
      <formula>"Media"</formula>
    </cfRule>
    <cfRule type="cellIs" dxfId="1126" priority="69" operator="equal">
      <formula>"Baja"</formula>
    </cfRule>
    <cfRule type="cellIs" dxfId="1125" priority="70" operator="equal">
      <formula>"Muy Baja"</formula>
    </cfRule>
    <cfRule type="cellIs" dxfId="1124" priority="67" operator="equal">
      <formula>"Alta"</formula>
    </cfRule>
  </conditionalFormatting>
  <conditionalFormatting sqref="H58">
    <cfRule type="cellIs" dxfId="1123" priority="46" operator="equal">
      <formula>"Baja"</formula>
    </cfRule>
    <cfRule type="cellIs" dxfId="1122" priority="43" operator="equal">
      <formula>"Muy Alta"</formula>
    </cfRule>
    <cfRule type="cellIs" dxfId="1121" priority="44" operator="equal">
      <formula>"Alta"</formula>
    </cfRule>
    <cfRule type="cellIs" dxfId="1120" priority="45" operator="equal">
      <formula>"Media"</formula>
    </cfRule>
    <cfRule type="cellIs" dxfId="1119" priority="47" operator="equal">
      <formula>"Muy Baja"</formula>
    </cfRule>
  </conditionalFormatting>
  <conditionalFormatting sqref="H64">
    <cfRule type="cellIs" dxfId="1118" priority="24" operator="equal">
      <formula>"Muy Baja"</formula>
    </cfRule>
    <cfRule type="cellIs" dxfId="1117" priority="20" operator="equal">
      <formula>"Muy Alta"</formula>
    </cfRule>
    <cfRule type="cellIs" dxfId="1116" priority="23" operator="equal">
      <formula>"Baja"</formula>
    </cfRule>
    <cfRule type="cellIs" dxfId="1115" priority="22" operator="equal">
      <formula>"Media"</formula>
    </cfRule>
    <cfRule type="cellIs" dxfId="1114" priority="21" operator="equal">
      <formula>"Alta"</formula>
    </cfRule>
  </conditionalFormatting>
  <conditionalFormatting sqref="K10:K69">
    <cfRule type="containsText" dxfId="1113" priority="1" operator="containsText" text="❌">
      <formula>NOT(ISERROR(SEARCH("❌",K10)))</formula>
    </cfRule>
  </conditionalFormatting>
  <conditionalFormatting sqref="L10 L16 L22 L28 L34 L40 L46 L52 L58 L64">
    <cfRule type="cellIs" dxfId="1112" priority="226" operator="equal">
      <formula>"Leve"</formula>
    </cfRule>
    <cfRule type="cellIs" dxfId="1111" priority="222" operator="equal">
      <formula>"Catastrófico"</formula>
    </cfRule>
    <cfRule type="cellIs" dxfId="1110" priority="223" operator="equal">
      <formula>"Mayor"</formula>
    </cfRule>
    <cfRule type="cellIs" dxfId="1109" priority="224" operator="equal">
      <formula>"Moderado"</formula>
    </cfRule>
    <cfRule type="cellIs" dxfId="1108" priority="225" operator="equal">
      <formula>"Menor"</formula>
    </cfRule>
  </conditionalFormatting>
  <conditionalFormatting sqref="N10">
    <cfRule type="cellIs" dxfId="1107" priority="221" operator="equal">
      <formula>"Bajo"</formula>
    </cfRule>
    <cfRule type="cellIs" dxfId="1106" priority="218" operator="equal">
      <formula>"Extremo"</formula>
    </cfRule>
    <cfRule type="cellIs" dxfId="1105" priority="219" operator="equal">
      <formula>"Alto"</formula>
    </cfRule>
    <cfRule type="cellIs" dxfId="1104" priority="220" operator="equal">
      <formula>"Moderado"</formula>
    </cfRule>
  </conditionalFormatting>
  <conditionalFormatting sqref="N16">
    <cfRule type="cellIs" dxfId="1103" priority="200" operator="equal">
      <formula>"Extremo"</formula>
    </cfRule>
    <cfRule type="cellIs" dxfId="1102" priority="203" operator="equal">
      <formula>"Bajo"</formula>
    </cfRule>
    <cfRule type="cellIs" dxfId="1101" priority="202" operator="equal">
      <formula>"Moderado"</formula>
    </cfRule>
    <cfRule type="cellIs" dxfId="1100" priority="201" operator="equal">
      <formula>"Alto"</formula>
    </cfRule>
  </conditionalFormatting>
  <conditionalFormatting sqref="N22">
    <cfRule type="cellIs" dxfId="1099" priority="180" operator="equal">
      <formula>"Bajo"</formula>
    </cfRule>
    <cfRule type="cellIs" dxfId="1098" priority="177" operator="equal">
      <formula>"Extremo"</formula>
    </cfRule>
    <cfRule type="cellIs" dxfId="1097" priority="178" operator="equal">
      <formula>"Alto"</formula>
    </cfRule>
    <cfRule type="cellIs" dxfId="1096" priority="179" operator="equal">
      <formula>"Moderado"</formula>
    </cfRule>
  </conditionalFormatting>
  <conditionalFormatting sqref="N28">
    <cfRule type="cellIs" dxfId="1095" priority="154" operator="equal">
      <formula>"Extremo"</formula>
    </cfRule>
    <cfRule type="cellIs" dxfId="1094" priority="155" operator="equal">
      <formula>"Alto"</formula>
    </cfRule>
    <cfRule type="cellIs" dxfId="1093" priority="156" operator="equal">
      <formula>"Moderado"</formula>
    </cfRule>
    <cfRule type="cellIs" dxfId="1092" priority="157" operator="equal">
      <formula>"Bajo"</formula>
    </cfRule>
  </conditionalFormatting>
  <conditionalFormatting sqref="N34">
    <cfRule type="cellIs" dxfId="1091" priority="132" operator="equal">
      <formula>"Alto"</formula>
    </cfRule>
    <cfRule type="cellIs" dxfId="1090" priority="131" operator="equal">
      <formula>"Extremo"</formula>
    </cfRule>
    <cfRule type="cellIs" dxfId="1089" priority="133" operator="equal">
      <formula>"Moderado"</formula>
    </cfRule>
    <cfRule type="cellIs" dxfId="1088" priority="134" operator="equal">
      <formula>"Bajo"</formula>
    </cfRule>
  </conditionalFormatting>
  <conditionalFormatting sqref="N40">
    <cfRule type="cellIs" dxfId="1087" priority="110" operator="equal">
      <formula>"Moderado"</formula>
    </cfRule>
    <cfRule type="cellIs" dxfId="1086" priority="109" operator="equal">
      <formula>"Alto"</formula>
    </cfRule>
    <cfRule type="cellIs" dxfId="1085" priority="111" operator="equal">
      <formula>"Bajo"</formula>
    </cfRule>
    <cfRule type="cellIs" dxfId="1084" priority="108" operator="equal">
      <formula>"Extremo"</formula>
    </cfRule>
  </conditionalFormatting>
  <conditionalFormatting sqref="N46">
    <cfRule type="cellIs" dxfId="1083" priority="88" operator="equal">
      <formula>"Bajo"</formula>
    </cfRule>
    <cfRule type="cellIs" dxfId="1082" priority="87" operator="equal">
      <formula>"Moderado"</formula>
    </cfRule>
    <cfRule type="cellIs" dxfId="1081" priority="86" operator="equal">
      <formula>"Alto"</formula>
    </cfRule>
    <cfRule type="cellIs" dxfId="1080" priority="85" operator="equal">
      <formula>"Extremo"</formula>
    </cfRule>
  </conditionalFormatting>
  <conditionalFormatting sqref="N52">
    <cfRule type="cellIs" dxfId="1079" priority="62" operator="equal">
      <formula>"Extremo"</formula>
    </cfRule>
    <cfRule type="cellIs" dxfId="1078" priority="63" operator="equal">
      <formula>"Alto"</formula>
    </cfRule>
    <cfRule type="cellIs" dxfId="1077" priority="65" operator="equal">
      <formula>"Bajo"</formula>
    </cfRule>
    <cfRule type="cellIs" dxfId="1076" priority="64" operator="equal">
      <formula>"Moderado"</formula>
    </cfRule>
  </conditionalFormatting>
  <conditionalFormatting sqref="N58">
    <cfRule type="cellIs" dxfId="1075" priority="39" operator="equal">
      <formula>"Extremo"</formula>
    </cfRule>
    <cfRule type="cellIs" dxfId="1074" priority="40" operator="equal">
      <formula>"Alto"</formula>
    </cfRule>
    <cfRule type="cellIs" dxfId="1073" priority="42" operator="equal">
      <formula>"Bajo"</formula>
    </cfRule>
    <cfRule type="cellIs" dxfId="1072" priority="41" operator="equal">
      <formula>"Moderado"</formula>
    </cfRule>
  </conditionalFormatting>
  <conditionalFormatting sqref="N64">
    <cfRule type="cellIs" dxfId="1071" priority="16" operator="equal">
      <formula>"Extremo"</formula>
    </cfRule>
    <cfRule type="cellIs" dxfId="1070" priority="19" operator="equal">
      <formula>"Bajo"</formula>
    </cfRule>
    <cfRule type="cellIs" dxfId="1069" priority="18" operator="equal">
      <formula>"Moderado"</formula>
    </cfRule>
    <cfRule type="cellIs" dxfId="1068" priority="17" operator="equal">
      <formula>"Alto"</formula>
    </cfRule>
  </conditionalFormatting>
  <conditionalFormatting sqref="Y10:Y69">
    <cfRule type="cellIs" dxfId="1067" priority="15" operator="equal">
      <formula>"Muy Baja"</formula>
    </cfRule>
    <cfRule type="cellIs" dxfId="1066" priority="13" operator="equal">
      <formula>"Media"</formula>
    </cfRule>
    <cfRule type="cellIs" dxfId="1065" priority="12" operator="equal">
      <formula>"Alta"</formula>
    </cfRule>
    <cfRule type="cellIs" dxfId="1064" priority="11" operator="equal">
      <formula>"Muy Alta"</formula>
    </cfRule>
    <cfRule type="cellIs" dxfId="1063" priority="14" operator="equal">
      <formula>"Baja"</formula>
    </cfRule>
  </conditionalFormatting>
  <conditionalFormatting sqref="AA10:AA69">
    <cfRule type="cellIs" dxfId="1062" priority="10" operator="equal">
      <formula>"Leve"</formula>
    </cfRule>
    <cfRule type="cellIs" dxfId="1061" priority="9" operator="equal">
      <formula>"Menor"</formula>
    </cfRule>
    <cfRule type="cellIs" dxfId="1060" priority="7" operator="equal">
      <formula>"Mayor"</formula>
    </cfRule>
    <cfRule type="cellIs" dxfId="1059" priority="6" operator="equal">
      <formula>"Catastrófico"</formula>
    </cfRule>
    <cfRule type="cellIs" dxfId="1058" priority="8" operator="equal">
      <formula>"Moderado"</formula>
    </cfRule>
  </conditionalFormatting>
  <conditionalFormatting sqref="AC10:AC69">
    <cfRule type="cellIs" dxfId="1057" priority="2" operator="equal">
      <formula>"Extremo"</formula>
    </cfRule>
    <cfRule type="cellIs" dxfId="1056" priority="5" operator="equal">
      <formula>"Bajo"</formula>
    </cfRule>
    <cfRule type="cellIs" dxfId="1055" priority="4" operator="equal">
      <formula>"Moderado"</formula>
    </cfRule>
    <cfRule type="cellIs" dxfId="1054"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L8" zoomScale="57" zoomScaleNormal="57" workbookViewId="0">
      <selection activeCell="D10" sqref="D10:D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337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215</v>
      </c>
      <c r="D10" s="177" t="s">
        <v>217</v>
      </c>
      <c r="E10" s="201" t="s">
        <v>216</v>
      </c>
      <c r="F10" s="177" t="s">
        <v>123</v>
      </c>
      <c r="G10" s="180">
        <v>12</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257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258</v>
      </c>
      <c r="AF10" s="133" t="s">
        <v>317</v>
      </c>
      <c r="AG10" s="135">
        <v>45657</v>
      </c>
      <c r="AH10" s="135">
        <v>45539</v>
      </c>
      <c r="AI10" s="133" t="s">
        <v>383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385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384</v>
      </c>
      <c r="AF11" s="133" t="s">
        <v>259</v>
      </c>
      <c r="AG11" s="135">
        <v>45657</v>
      </c>
      <c r="AH11" s="135">
        <v>45539</v>
      </c>
      <c r="AI11" s="133" t="s">
        <v>386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53" priority="231" operator="equal">
      <formula>"Muy Baja"</formula>
    </cfRule>
    <cfRule type="cellIs" dxfId="1052" priority="227" operator="equal">
      <formula>"Muy Alta"</formula>
    </cfRule>
    <cfRule type="cellIs" dxfId="1051" priority="230" operator="equal">
      <formula>"Baja"</formula>
    </cfRule>
    <cfRule type="cellIs" dxfId="1050" priority="229" operator="equal">
      <formula>"Media"</formula>
    </cfRule>
    <cfRule type="cellIs" dxfId="1049" priority="228" operator="equal">
      <formula>"Alta"</formula>
    </cfRule>
  </conditionalFormatting>
  <conditionalFormatting sqref="H22">
    <cfRule type="cellIs" dxfId="1048" priority="182" operator="equal">
      <formula>"Alta"</formula>
    </cfRule>
    <cfRule type="cellIs" dxfId="1047" priority="185" operator="equal">
      <formula>"Muy Baja"</formula>
    </cfRule>
    <cfRule type="cellIs" dxfId="1046" priority="181" operator="equal">
      <formula>"Muy Alta"</formula>
    </cfRule>
    <cfRule type="cellIs" dxfId="1045" priority="184" operator="equal">
      <formula>"Baja"</formula>
    </cfRule>
    <cfRule type="cellIs" dxfId="1044" priority="183" operator="equal">
      <formula>"Media"</formula>
    </cfRule>
  </conditionalFormatting>
  <conditionalFormatting sqref="H28">
    <cfRule type="cellIs" dxfId="1043" priority="162" operator="equal">
      <formula>"Muy Baja"</formula>
    </cfRule>
    <cfRule type="cellIs" dxfId="1042" priority="160" operator="equal">
      <formula>"Media"</formula>
    </cfRule>
    <cfRule type="cellIs" dxfId="1041" priority="158" operator="equal">
      <formula>"Muy Alta"</formula>
    </cfRule>
    <cfRule type="cellIs" dxfId="1040" priority="159" operator="equal">
      <formula>"Alta"</formula>
    </cfRule>
    <cfRule type="cellIs" dxfId="1039" priority="161" operator="equal">
      <formula>"Baja"</formula>
    </cfRule>
  </conditionalFormatting>
  <conditionalFormatting sqref="H34">
    <cfRule type="cellIs" dxfId="1038" priority="136" operator="equal">
      <formula>"Alta"</formula>
    </cfRule>
    <cfRule type="cellIs" dxfId="1037" priority="135" operator="equal">
      <formula>"Muy Alta"</formula>
    </cfRule>
    <cfRule type="cellIs" dxfId="1036" priority="137" operator="equal">
      <formula>"Media"</formula>
    </cfRule>
    <cfRule type="cellIs" dxfId="1035" priority="138" operator="equal">
      <formula>"Baja"</formula>
    </cfRule>
    <cfRule type="cellIs" dxfId="1034" priority="139" operator="equal">
      <formula>"Muy Baja"</formula>
    </cfRule>
  </conditionalFormatting>
  <conditionalFormatting sqref="H40">
    <cfRule type="cellIs" dxfId="1033" priority="112" operator="equal">
      <formula>"Muy Alta"</formula>
    </cfRule>
    <cfRule type="cellIs" dxfId="1032" priority="114" operator="equal">
      <formula>"Media"</formula>
    </cfRule>
    <cfRule type="cellIs" dxfId="1031" priority="116" operator="equal">
      <formula>"Muy Baja"</formula>
    </cfRule>
    <cfRule type="cellIs" dxfId="1030" priority="115" operator="equal">
      <formula>"Baja"</formula>
    </cfRule>
    <cfRule type="cellIs" dxfId="1029" priority="113" operator="equal">
      <formula>"Alta"</formula>
    </cfRule>
  </conditionalFormatting>
  <conditionalFormatting sqref="H46">
    <cfRule type="cellIs" dxfId="1028" priority="93" operator="equal">
      <formula>"Muy Baja"</formula>
    </cfRule>
    <cfRule type="cellIs" dxfId="1027" priority="89" operator="equal">
      <formula>"Muy Alta"</formula>
    </cfRule>
    <cfRule type="cellIs" dxfId="1026" priority="90" operator="equal">
      <formula>"Alta"</formula>
    </cfRule>
    <cfRule type="cellIs" dxfId="1025" priority="91" operator="equal">
      <formula>"Media"</formula>
    </cfRule>
    <cfRule type="cellIs" dxfId="1024" priority="92" operator="equal">
      <formula>"Baja"</formula>
    </cfRule>
  </conditionalFormatting>
  <conditionalFormatting sqref="H52">
    <cfRule type="cellIs" dxfId="1023" priority="66" operator="equal">
      <formula>"Muy Alta"</formula>
    </cfRule>
    <cfRule type="cellIs" dxfId="1022" priority="68" operator="equal">
      <formula>"Media"</formula>
    </cfRule>
    <cfRule type="cellIs" dxfId="1021" priority="69" operator="equal">
      <formula>"Baja"</formula>
    </cfRule>
    <cfRule type="cellIs" dxfId="1020" priority="70" operator="equal">
      <formula>"Muy Baja"</formula>
    </cfRule>
    <cfRule type="cellIs" dxfId="1019" priority="67" operator="equal">
      <formula>"Alta"</formula>
    </cfRule>
  </conditionalFormatting>
  <conditionalFormatting sqref="H58">
    <cfRule type="cellIs" dxfId="1018" priority="46" operator="equal">
      <formula>"Baja"</formula>
    </cfRule>
    <cfRule type="cellIs" dxfId="1017" priority="43" operator="equal">
      <formula>"Muy Alta"</formula>
    </cfRule>
    <cfRule type="cellIs" dxfId="1016" priority="44" operator="equal">
      <formula>"Alta"</formula>
    </cfRule>
    <cfRule type="cellIs" dxfId="1015" priority="45" operator="equal">
      <formula>"Media"</formula>
    </cfRule>
    <cfRule type="cellIs" dxfId="1014" priority="47" operator="equal">
      <formula>"Muy Baja"</formula>
    </cfRule>
  </conditionalFormatting>
  <conditionalFormatting sqref="H64">
    <cfRule type="cellIs" dxfId="1013" priority="24" operator="equal">
      <formula>"Muy Baja"</formula>
    </cfRule>
    <cfRule type="cellIs" dxfId="1012" priority="20" operator="equal">
      <formula>"Muy Alta"</formula>
    </cfRule>
    <cfRule type="cellIs" dxfId="1011" priority="23" operator="equal">
      <formula>"Baja"</formula>
    </cfRule>
    <cfRule type="cellIs" dxfId="1010" priority="22" operator="equal">
      <formula>"Media"</formula>
    </cfRule>
    <cfRule type="cellIs" dxfId="1009" priority="21" operator="equal">
      <formula>"Alta"</formula>
    </cfRule>
  </conditionalFormatting>
  <conditionalFormatting sqref="K10:K69">
    <cfRule type="containsText" dxfId="1008" priority="1" operator="containsText" text="❌">
      <formula>NOT(ISERROR(SEARCH("❌",K10)))</formula>
    </cfRule>
  </conditionalFormatting>
  <conditionalFormatting sqref="L10 L16 L22 L28 L34 L40 L46 L52 L58 L64">
    <cfRule type="cellIs" dxfId="1007" priority="226" operator="equal">
      <formula>"Leve"</formula>
    </cfRule>
    <cfRule type="cellIs" dxfId="1006" priority="222" operator="equal">
      <formula>"Catastrófico"</formula>
    </cfRule>
    <cfRule type="cellIs" dxfId="1005" priority="223" operator="equal">
      <formula>"Mayor"</formula>
    </cfRule>
    <cfRule type="cellIs" dxfId="1004" priority="224" operator="equal">
      <formula>"Moderado"</formula>
    </cfRule>
    <cfRule type="cellIs" dxfId="1003" priority="225" operator="equal">
      <formula>"Menor"</formula>
    </cfRule>
  </conditionalFormatting>
  <conditionalFormatting sqref="N10">
    <cfRule type="cellIs" dxfId="1002" priority="221" operator="equal">
      <formula>"Bajo"</formula>
    </cfRule>
    <cfRule type="cellIs" dxfId="1001" priority="218" operator="equal">
      <formula>"Extremo"</formula>
    </cfRule>
    <cfRule type="cellIs" dxfId="1000" priority="219" operator="equal">
      <formula>"Alto"</formula>
    </cfRule>
    <cfRule type="cellIs" dxfId="999" priority="220" operator="equal">
      <formula>"Moderado"</formula>
    </cfRule>
  </conditionalFormatting>
  <conditionalFormatting sqref="N16">
    <cfRule type="cellIs" dxfId="998" priority="200" operator="equal">
      <formula>"Extremo"</formula>
    </cfRule>
    <cfRule type="cellIs" dxfId="997" priority="203" operator="equal">
      <formula>"Bajo"</formula>
    </cfRule>
    <cfRule type="cellIs" dxfId="996" priority="202" operator="equal">
      <formula>"Moderado"</formula>
    </cfRule>
    <cfRule type="cellIs" dxfId="995" priority="201" operator="equal">
      <formula>"Alto"</formula>
    </cfRule>
  </conditionalFormatting>
  <conditionalFormatting sqref="N22">
    <cfRule type="cellIs" dxfId="994" priority="180" operator="equal">
      <formula>"Bajo"</formula>
    </cfRule>
    <cfRule type="cellIs" dxfId="993" priority="177" operator="equal">
      <formula>"Extremo"</formula>
    </cfRule>
    <cfRule type="cellIs" dxfId="992" priority="178" operator="equal">
      <formula>"Alto"</formula>
    </cfRule>
    <cfRule type="cellIs" dxfId="991" priority="179" operator="equal">
      <formula>"Moderado"</formula>
    </cfRule>
  </conditionalFormatting>
  <conditionalFormatting sqref="N28">
    <cfRule type="cellIs" dxfId="990" priority="154" operator="equal">
      <formula>"Extremo"</formula>
    </cfRule>
    <cfRule type="cellIs" dxfId="989" priority="155" operator="equal">
      <formula>"Alto"</formula>
    </cfRule>
    <cfRule type="cellIs" dxfId="988" priority="156" operator="equal">
      <formula>"Moderado"</formula>
    </cfRule>
    <cfRule type="cellIs" dxfId="987" priority="157" operator="equal">
      <formula>"Bajo"</formula>
    </cfRule>
  </conditionalFormatting>
  <conditionalFormatting sqref="N34">
    <cfRule type="cellIs" dxfId="986" priority="132" operator="equal">
      <formula>"Alto"</formula>
    </cfRule>
    <cfRule type="cellIs" dxfId="985" priority="131" operator="equal">
      <formula>"Extremo"</formula>
    </cfRule>
    <cfRule type="cellIs" dxfId="984" priority="133" operator="equal">
      <formula>"Moderado"</formula>
    </cfRule>
    <cfRule type="cellIs" dxfId="983" priority="134" operator="equal">
      <formula>"Bajo"</formula>
    </cfRule>
  </conditionalFormatting>
  <conditionalFormatting sqref="N40">
    <cfRule type="cellIs" dxfId="982" priority="110" operator="equal">
      <formula>"Moderado"</formula>
    </cfRule>
    <cfRule type="cellIs" dxfId="981" priority="109" operator="equal">
      <formula>"Alto"</formula>
    </cfRule>
    <cfRule type="cellIs" dxfId="980" priority="111" operator="equal">
      <formula>"Bajo"</formula>
    </cfRule>
    <cfRule type="cellIs" dxfId="979" priority="108" operator="equal">
      <formula>"Extremo"</formula>
    </cfRule>
  </conditionalFormatting>
  <conditionalFormatting sqref="N46">
    <cfRule type="cellIs" dxfId="978" priority="88" operator="equal">
      <formula>"Bajo"</formula>
    </cfRule>
    <cfRule type="cellIs" dxfId="977" priority="87" operator="equal">
      <formula>"Moderado"</formula>
    </cfRule>
    <cfRule type="cellIs" dxfId="976" priority="86" operator="equal">
      <formula>"Alto"</formula>
    </cfRule>
    <cfRule type="cellIs" dxfId="975" priority="85" operator="equal">
      <formula>"Extremo"</formula>
    </cfRule>
  </conditionalFormatting>
  <conditionalFormatting sqref="N52">
    <cfRule type="cellIs" dxfId="974" priority="62" operator="equal">
      <formula>"Extremo"</formula>
    </cfRule>
    <cfRule type="cellIs" dxfId="973" priority="63" operator="equal">
      <formula>"Alto"</formula>
    </cfRule>
    <cfRule type="cellIs" dxfId="972" priority="65" operator="equal">
      <formula>"Bajo"</formula>
    </cfRule>
    <cfRule type="cellIs" dxfId="971" priority="64" operator="equal">
      <formula>"Moderado"</formula>
    </cfRule>
  </conditionalFormatting>
  <conditionalFormatting sqref="N58">
    <cfRule type="cellIs" dxfId="970" priority="39" operator="equal">
      <formula>"Extremo"</formula>
    </cfRule>
    <cfRule type="cellIs" dxfId="969" priority="40" operator="equal">
      <formula>"Alto"</formula>
    </cfRule>
    <cfRule type="cellIs" dxfId="968" priority="42" operator="equal">
      <formula>"Bajo"</formula>
    </cfRule>
    <cfRule type="cellIs" dxfId="967" priority="41" operator="equal">
      <formula>"Moderado"</formula>
    </cfRule>
  </conditionalFormatting>
  <conditionalFormatting sqref="N64">
    <cfRule type="cellIs" dxfId="966" priority="16" operator="equal">
      <formula>"Extremo"</formula>
    </cfRule>
    <cfRule type="cellIs" dxfId="965" priority="19" operator="equal">
      <formula>"Bajo"</formula>
    </cfRule>
    <cfRule type="cellIs" dxfId="964" priority="18" operator="equal">
      <formula>"Moderado"</formula>
    </cfRule>
    <cfRule type="cellIs" dxfId="963" priority="17" operator="equal">
      <formula>"Alto"</formula>
    </cfRule>
  </conditionalFormatting>
  <conditionalFormatting sqref="Y10:Y69">
    <cfRule type="cellIs" dxfId="962" priority="15" operator="equal">
      <formula>"Muy Baja"</formula>
    </cfRule>
    <cfRule type="cellIs" dxfId="961" priority="13" operator="equal">
      <formula>"Media"</formula>
    </cfRule>
    <cfRule type="cellIs" dxfId="960" priority="12" operator="equal">
      <formula>"Alta"</formula>
    </cfRule>
    <cfRule type="cellIs" dxfId="959" priority="11" operator="equal">
      <formula>"Muy Alta"</formula>
    </cfRule>
    <cfRule type="cellIs" dxfId="958" priority="14" operator="equal">
      <formula>"Baja"</formula>
    </cfRule>
  </conditionalFormatting>
  <conditionalFormatting sqref="AA10:AA69">
    <cfRule type="cellIs" dxfId="957" priority="10" operator="equal">
      <formula>"Leve"</formula>
    </cfRule>
    <cfRule type="cellIs" dxfId="956" priority="9" operator="equal">
      <formula>"Menor"</formula>
    </cfRule>
    <cfRule type="cellIs" dxfId="955" priority="7" operator="equal">
      <formula>"Mayor"</formula>
    </cfRule>
    <cfRule type="cellIs" dxfId="954" priority="6" operator="equal">
      <formula>"Catastrófico"</formula>
    </cfRule>
    <cfRule type="cellIs" dxfId="953" priority="8" operator="equal">
      <formula>"Moderado"</formula>
    </cfRule>
  </conditionalFormatting>
  <conditionalFormatting sqref="AC10:AC69">
    <cfRule type="cellIs" dxfId="952" priority="2" operator="equal">
      <formula>"Extremo"</formula>
    </cfRule>
    <cfRule type="cellIs" dxfId="951" priority="5" operator="equal">
      <formula>"Bajo"</formula>
    </cfRule>
    <cfRule type="cellIs" dxfId="950" priority="4" operator="equal">
      <formula>"Moderado"</formula>
    </cfRule>
    <cfRule type="cellIs" dxfId="94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I8" zoomScale="59" zoomScaleNormal="59" workbookViewId="0">
      <selection activeCell="W11" sqref="W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342</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263</v>
      </c>
      <c r="D10" s="177" t="s">
        <v>230</v>
      </c>
      <c r="E10" s="201" t="s">
        <v>262</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270</v>
      </c>
      <c r="AF10" s="133" t="s">
        <v>248</v>
      </c>
      <c r="AG10" s="135">
        <v>45657</v>
      </c>
      <c r="AH10" s="135">
        <v>45537</v>
      </c>
      <c r="AI10" s="133" t="s">
        <v>271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48" priority="105" operator="equal">
      <formula>"Muy Baja"</formula>
    </cfRule>
    <cfRule type="cellIs" dxfId="947" priority="101" operator="equal">
      <formula>"Muy Alta"</formula>
    </cfRule>
    <cfRule type="cellIs" dxfId="946" priority="104" operator="equal">
      <formula>"Baja"</formula>
    </cfRule>
    <cfRule type="cellIs" dxfId="945" priority="103" operator="equal">
      <formula>"Media"</formula>
    </cfRule>
    <cfRule type="cellIs" dxfId="944" priority="102" operator="equal">
      <formula>"Alta"</formula>
    </cfRule>
  </conditionalFormatting>
  <conditionalFormatting sqref="H22">
    <cfRule type="cellIs" dxfId="943" priority="84" operator="equal">
      <formula>"Alta"</formula>
    </cfRule>
    <cfRule type="cellIs" dxfId="942" priority="87" operator="equal">
      <formula>"Muy Baja"</formula>
    </cfRule>
    <cfRule type="cellIs" dxfId="941" priority="83" operator="equal">
      <formula>"Muy Alta"</formula>
    </cfRule>
    <cfRule type="cellIs" dxfId="940" priority="86" operator="equal">
      <formula>"Baja"</formula>
    </cfRule>
    <cfRule type="cellIs" dxfId="939" priority="85" operator="equal">
      <formula>"Media"</formula>
    </cfRule>
  </conditionalFormatting>
  <conditionalFormatting sqref="H28">
    <cfRule type="cellIs" dxfId="938" priority="78" operator="equal">
      <formula>"Muy Baja"</formula>
    </cfRule>
    <cfRule type="cellIs" dxfId="937" priority="76" operator="equal">
      <formula>"Media"</formula>
    </cfRule>
    <cfRule type="cellIs" dxfId="936" priority="74" operator="equal">
      <formula>"Muy Alta"</formula>
    </cfRule>
    <cfRule type="cellIs" dxfId="935" priority="75" operator="equal">
      <formula>"Alta"</formula>
    </cfRule>
    <cfRule type="cellIs" dxfId="934" priority="77" operator="equal">
      <formula>"Baja"</formula>
    </cfRule>
  </conditionalFormatting>
  <conditionalFormatting sqref="H34">
    <cfRule type="cellIs" dxfId="933" priority="66" operator="equal">
      <formula>"Alta"</formula>
    </cfRule>
    <cfRule type="cellIs" dxfId="932" priority="65" operator="equal">
      <formula>"Muy Alta"</formula>
    </cfRule>
    <cfRule type="cellIs" dxfId="931" priority="67" operator="equal">
      <formula>"Media"</formula>
    </cfRule>
    <cfRule type="cellIs" dxfId="930" priority="68" operator="equal">
      <formula>"Baja"</formula>
    </cfRule>
    <cfRule type="cellIs" dxfId="929" priority="69" operator="equal">
      <formula>"Muy Baja"</formula>
    </cfRule>
  </conditionalFormatting>
  <conditionalFormatting sqref="H40">
    <cfRule type="cellIs" dxfId="928" priority="56" operator="equal">
      <formula>"Muy Alta"</formula>
    </cfRule>
    <cfRule type="cellIs" dxfId="927" priority="58" operator="equal">
      <formula>"Media"</formula>
    </cfRule>
    <cfRule type="cellIs" dxfId="926" priority="60" operator="equal">
      <formula>"Muy Baja"</formula>
    </cfRule>
    <cfRule type="cellIs" dxfId="925" priority="59" operator="equal">
      <formula>"Baja"</formula>
    </cfRule>
    <cfRule type="cellIs" dxfId="924" priority="57" operator="equal">
      <formula>"Alta"</formula>
    </cfRule>
  </conditionalFormatting>
  <conditionalFormatting sqref="H46">
    <cfRule type="cellIs" dxfId="923" priority="51" operator="equal">
      <formula>"Muy Baja"</formula>
    </cfRule>
    <cfRule type="cellIs" dxfId="922" priority="47" operator="equal">
      <formula>"Muy Alta"</formula>
    </cfRule>
    <cfRule type="cellIs" dxfId="921" priority="48" operator="equal">
      <formula>"Alta"</formula>
    </cfRule>
    <cfRule type="cellIs" dxfId="920" priority="49" operator="equal">
      <formula>"Media"</formula>
    </cfRule>
    <cfRule type="cellIs" dxfId="919" priority="50" operator="equal">
      <formula>"Baja"</formula>
    </cfRule>
  </conditionalFormatting>
  <conditionalFormatting sqref="H52">
    <cfRule type="cellIs" dxfId="918" priority="38" operator="equal">
      <formula>"Muy Alta"</formula>
    </cfRule>
    <cfRule type="cellIs" dxfId="917" priority="40" operator="equal">
      <formula>"Media"</formula>
    </cfRule>
    <cfRule type="cellIs" dxfId="916" priority="41" operator="equal">
      <formula>"Baja"</formula>
    </cfRule>
    <cfRule type="cellIs" dxfId="915" priority="42" operator="equal">
      <formula>"Muy Baja"</formula>
    </cfRule>
    <cfRule type="cellIs" dxfId="914" priority="39" operator="equal">
      <formula>"Alta"</formula>
    </cfRule>
  </conditionalFormatting>
  <conditionalFormatting sqref="H58">
    <cfRule type="cellIs" dxfId="913" priority="32" operator="equal">
      <formula>"Baja"</formula>
    </cfRule>
    <cfRule type="cellIs" dxfId="912" priority="29" operator="equal">
      <formula>"Muy Alta"</formula>
    </cfRule>
    <cfRule type="cellIs" dxfId="911" priority="30" operator="equal">
      <formula>"Alta"</formula>
    </cfRule>
    <cfRule type="cellIs" dxfId="910" priority="31" operator="equal">
      <formula>"Media"</formula>
    </cfRule>
    <cfRule type="cellIs" dxfId="909" priority="33" operator="equal">
      <formula>"Muy Baja"</formula>
    </cfRule>
  </conditionalFormatting>
  <conditionalFormatting sqref="H64">
    <cfRule type="cellIs" dxfId="908" priority="24" operator="equal">
      <formula>"Muy Baja"</formula>
    </cfRule>
    <cfRule type="cellIs" dxfId="907" priority="20" operator="equal">
      <formula>"Muy Alta"</formula>
    </cfRule>
    <cfRule type="cellIs" dxfId="906" priority="23" operator="equal">
      <formula>"Baja"</formula>
    </cfRule>
    <cfRule type="cellIs" dxfId="905" priority="22" operator="equal">
      <formula>"Media"</formula>
    </cfRule>
    <cfRule type="cellIs" dxfId="904" priority="21" operator="equal">
      <formula>"Alta"</formula>
    </cfRule>
  </conditionalFormatting>
  <conditionalFormatting sqref="K10:K69">
    <cfRule type="containsText" dxfId="903" priority="1" operator="containsText" text="❌">
      <formula>NOT(ISERROR(SEARCH("❌",K10)))</formula>
    </cfRule>
  </conditionalFormatting>
  <conditionalFormatting sqref="L10 L16 L22 L28 L34 L40 L46 L52 L58 L64">
    <cfRule type="cellIs" dxfId="902" priority="100" operator="equal">
      <formula>"Leve"</formula>
    </cfRule>
    <cfRule type="cellIs" dxfId="901" priority="96" operator="equal">
      <formula>"Catastrófico"</formula>
    </cfRule>
    <cfRule type="cellIs" dxfId="900" priority="97" operator="equal">
      <formula>"Mayor"</formula>
    </cfRule>
    <cfRule type="cellIs" dxfId="899" priority="98" operator="equal">
      <formula>"Moderado"</formula>
    </cfRule>
    <cfRule type="cellIs" dxfId="898" priority="99" operator="equal">
      <formula>"Menor"</formula>
    </cfRule>
  </conditionalFormatting>
  <conditionalFormatting sqref="N10">
    <cfRule type="cellIs" dxfId="897" priority="95" operator="equal">
      <formula>"Bajo"</formula>
    </cfRule>
    <cfRule type="cellIs" dxfId="896" priority="92" operator="equal">
      <formula>"Extremo"</formula>
    </cfRule>
    <cfRule type="cellIs" dxfId="895" priority="93" operator="equal">
      <formula>"Alto"</formula>
    </cfRule>
    <cfRule type="cellIs" dxfId="894" priority="94" operator="equal">
      <formula>"Moderado"</formula>
    </cfRule>
  </conditionalFormatting>
  <conditionalFormatting sqref="N16">
    <cfRule type="cellIs" dxfId="893" priority="88" operator="equal">
      <formula>"Extremo"</formula>
    </cfRule>
    <cfRule type="cellIs" dxfId="892" priority="91" operator="equal">
      <formula>"Bajo"</formula>
    </cfRule>
    <cfRule type="cellIs" dxfId="891" priority="90" operator="equal">
      <formula>"Moderado"</formula>
    </cfRule>
    <cfRule type="cellIs" dxfId="890" priority="89" operator="equal">
      <formula>"Alto"</formula>
    </cfRule>
  </conditionalFormatting>
  <conditionalFormatting sqref="N22">
    <cfRule type="cellIs" dxfId="889" priority="82" operator="equal">
      <formula>"Bajo"</formula>
    </cfRule>
    <cfRule type="cellIs" dxfId="888" priority="79" operator="equal">
      <formula>"Extremo"</formula>
    </cfRule>
    <cfRule type="cellIs" dxfId="887" priority="80" operator="equal">
      <formula>"Alto"</formula>
    </cfRule>
    <cfRule type="cellIs" dxfId="886" priority="81" operator="equal">
      <formula>"Moderado"</formula>
    </cfRule>
  </conditionalFormatting>
  <conditionalFormatting sqref="N28">
    <cfRule type="cellIs" dxfId="885" priority="70" operator="equal">
      <formula>"Extremo"</formula>
    </cfRule>
    <cfRule type="cellIs" dxfId="884" priority="71" operator="equal">
      <formula>"Alto"</formula>
    </cfRule>
    <cfRule type="cellIs" dxfId="883" priority="72" operator="equal">
      <formula>"Moderado"</formula>
    </cfRule>
    <cfRule type="cellIs" dxfId="882" priority="73" operator="equal">
      <formula>"Bajo"</formula>
    </cfRule>
  </conditionalFormatting>
  <conditionalFormatting sqref="N34">
    <cfRule type="cellIs" dxfId="881" priority="62" operator="equal">
      <formula>"Alto"</formula>
    </cfRule>
    <cfRule type="cellIs" dxfId="880" priority="61" operator="equal">
      <formula>"Extremo"</formula>
    </cfRule>
    <cfRule type="cellIs" dxfId="879" priority="63" operator="equal">
      <formula>"Moderado"</formula>
    </cfRule>
    <cfRule type="cellIs" dxfId="878" priority="64" operator="equal">
      <formula>"Bajo"</formula>
    </cfRule>
  </conditionalFormatting>
  <conditionalFormatting sqref="N40">
    <cfRule type="cellIs" dxfId="877" priority="54" operator="equal">
      <formula>"Moderado"</formula>
    </cfRule>
    <cfRule type="cellIs" dxfId="876" priority="53" operator="equal">
      <formula>"Alto"</formula>
    </cfRule>
    <cfRule type="cellIs" dxfId="875" priority="55" operator="equal">
      <formula>"Bajo"</formula>
    </cfRule>
    <cfRule type="cellIs" dxfId="874" priority="52" operator="equal">
      <formula>"Extremo"</formula>
    </cfRule>
  </conditionalFormatting>
  <conditionalFormatting sqref="N46">
    <cfRule type="cellIs" dxfId="873" priority="46" operator="equal">
      <formula>"Bajo"</formula>
    </cfRule>
    <cfRule type="cellIs" dxfId="872" priority="45" operator="equal">
      <formula>"Moderado"</formula>
    </cfRule>
    <cfRule type="cellIs" dxfId="871" priority="44" operator="equal">
      <formula>"Alto"</formula>
    </cfRule>
    <cfRule type="cellIs" dxfId="870" priority="43" operator="equal">
      <formula>"Extremo"</formula>
    </cfRule>
  </conditionalFormatting>
  <conditionalFormatting sqref="N52">
    <cfRule type="cellIs" dxfId="869" priority="34" operator="equal">
      <formula>"Extremo"</formula>
    </cfRule>
    <cfRule type="cellIs" dxfId="868" priority="35" operator="equal">
      <formula>"Alto"</formula>
    </cfRule>
    <cfRule type="cellIs" dxfId="867" priority="37" operator="equal">
      <formula>"Bajo"</formula>
    </cfRule>
    <cfRule type="cellIs" dxfId="866" priority="36" operator="equal">
      <formula>"Moderado"</formula>
    </cfRule>
  </conditionalFormatting>
  <conditionalFormatting sqref="N58">
    <cfRule type="cellIs" dxfId="865" priority="25" operator="equal">
      <formula>"Extremo"</formula>
    </cfRule>
    <cfRule type="cellIs" dxfId="864" priority="26" operator="equal">
      <formula>"Alto"</formula>
    </cfRule>
    <cfRule type="cellIs" dxfId="863" priority="28" operator="equal">
      <formula>"Bajo"</formula>
    </cfRule>
    <cfRule type="cellIs" dxfId="862" priority="27" operator="equal">
      <formula>"Moderado"</formula>
    </cfRule>
  </conditionalFormatting>
  <conditionalFormatting sqref="N64">
    <cfRule type="cellIs" dxfId="861" priority="16" operator="equal">
      <formula>"Extremo"</formula>
    </cfRule>
    <cfRule type="cellIs" dxfId="860" priority="19" operator="equal">
      <formula>"Bajo"</formula>
    </cfRule>
    <cfRule type="cellIs" dxfId="859" priority="18" operator="equal">
      <formula>"Moderado"</formula>
    </cfRule>
    <cfRule type="cellIs" dxfId="858" priority="17" operator="equal">
      <formula>"Alto"</formula>
    </cfRule>
  </conditionalFormatting>
  <conditionalFormatting sqref="Y10:Y69">
    <cfRule type="cellIs" dxfId="857" priority="15" operator="equal">
      <formula>"Muy Baja"</formula>
    </cfRule>
    <cfRule type="cellIs" dxfId="856" priority="13" operator="equal">
      <formula>"Media"</formula>
    </cfRule>
    <cfRule type="cellIs" dxfId="855" priority="12" operator="equal">
      <formula>"Alta"</formula>
    </cfRule>
    <cfRule type="cellIs" dxfId="854" priority="11" operator="equal">
      <formula>"Muy Alta"</formula>
    </cfRule>
    <cfRule type="cellIs" dxfId="853" priority="14" operator="equal">
      <formula>"Baja"</formula>
    </cfRule>
  </conditionalFormatting>
  <conditionalFormatting sqref="AA10:AA69">
    <cfRule type="cellIs" dxfId="852" priority="10" operator="equal">
      <formula>"Leve"</formula>
    </cfRule>
    <cfRule type="cellIs" dxfId="851" priority="9" operator="equal">
      <formula>"Menor"</formula>
    </cfRule>
    <cfRule type="cellIs" dxfId="850" priority="7" operator="equal">
      <formula>"Mayor"</formula>
    </cfRule>
    <cfRule type="cellIs" dxfId="849" priority="6" operator="equal">
      <formula>"Catastrófico"</formula>
    </cfRule>
    <cfRule type="cellIs" dxfId="848" priority="8" operator="equal">
      <formula>"Moderado"</formula>
    </cfRule>
  </conditionalFormatting>
  <conditionalFormatting sqref="AC10:AC69">
    <cfRule type="cellIs" dxfId="847" priority="2" operator="equal">
      <formula>"Extremo"</formula>
    </cfRule>
    <cfRule type="cellIs" dxfId="846" priority="5" operator="equal">
      <formula>"Bajo"</formula>
    </cfRule>
    <cfRule type="cellIs" dxfId="845" priority="4" operator="equal">
      <formula>"Moderado"</formula>
    </cfRule>
    <cfRule type="cellIs" dxfId="84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abSelected="1" topLeftCell="P1"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344</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343</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264</v>
      </c>
      <c r="D10" s="177" t="s">
        <v>230</v>
      </c>
      <c r="E10" s="201" t="s">
        <v>265</v>
      </c>
      <c r="F10" s="177" t="s">
        <v>123</v>
      </c>
      <c r="G10" s="180">
        <v>24</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266</v>
      </c>
      <c r="AF10" s="133" t="s">
        <v>267</v>
      </c>
      <c r="AG10" s="135">
        <v>45657</v>
      </c>
      <c r="AH10" s="135">
        <v>45537</v>
      </c>
      <c r="AI10" s="133" t="s">
        <v>367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843" priority="105" operator="equal">
      <formula>"Muy Baja"</formula>
    </cfRule>
    <cfRule type="cellIs" dxfId="842" priority="101" operator="equal">
      <formula>"Muy Alta"</formula>
    </cfRule>
    <cfRule type="cellIs" dxfId="841" priority="104" operator="equal">
      <formula>"Baja"</formula>
    </cfRule>
    <cfRule type="cellIs" dxfId="840" priority="103" operator="equal">
      <formula>"Media"</formula>
    </cfRule>
    <cfRule type="cellIs" dxfId="839" priority="102" operator="equal">
      <formula>"Alta"</formula>
    </cfRule>
  </conditionalFormatting>
  <conditionalFormatting sqref="H22">
    <cfRule type="cellIs" dxfId="838" priority="84" operator="equal">
      <formula>"Alta"</formula>
    </cfRule>
    <cfRule type="cellIs" dxfId="837" priority="87" operator="equal">
      <formula>"Muy Baja"</formula>
    </cfRule>
    <cfRule type="cellIs" dxfId="836" priority="83" operator="equal">
      <formula>"Muy Alta"</formula>
    </cfRule>
    <cfRule type="cellIs" dxfId="835" priority="86" operator="equal">
      <formula>"Baja"</formula>
    </cfRule>
    <cfRule type="cellIs" dxfId="834" priority="85" operator="equal">
      <formula>"Media"</formula>
    </cfRule>
  </conditionalFormatting>
  <conditionalFormatting sqref="H28">
    <cfRule type="cellIs" dxfId="833" priority="78" operator="equal">
      <formula>"Muy Baja"</formula>
    </cfRule>
    <cfRule type="cellIs" dxfId="832" priority="76" operator="equal">
      <formula>"Media"</formula>
    </cfRule>
    <cfRule type="cellIs" dxfId="831" priority="74" operator="equal">
      <formula>"Muy Alta"</formula>
    </cfRule>
    <cfRule type="cellIs" dxfId="830" priority="75" operator="equal">
      <formula>"Alta"</formula>
    </cfRule>
    <cfRule type="cellIs" dxfId="829" priority="77" operator="equal">
      <formula>"Baja"</formula>
    </cfRule>
  </conditionalFormatting>
  <conditionalFormatting sqref="H34">
    <cfRule type="cellIs" dxfId="828" priority="66" operator="equal">
      <formula>"Alta"</formula>
    </cfRule>
    <cfRule type="cellIs" dxfId="827" priority="65" operator="equal">
      <formula>"Muy Alta"</formula>
    </cfRule>
    <cfRule type="cellIs" dxfId="826" priority="67" operator="equal">
      <formula>"Media"</formula>
    </cfRule>
    <cfRule type="cellIs" dxfId="825" priority="68" operator="equal">
      <formula>"Baja"</formula>
    </cfRule>
    <cfRule type="cellIs" dxfId="824" priority="69" operator="equal">
      <formula>"Muy Baja"</formula>
    </cfRule>
  </conditionalFormatting>
  <conditionalFormatting sqref="H40">
    <cfRule type="cellIs" dxfId="823" priority="56" operator="equal">
      <formula>"Muy Alta"</formula>
    </cfRule>
    <cfRule type="cellIs" dxfId="822" priority="58" operator="equal">
      <formula>"Media"</formula>
    </cfRule>
    <cfRule type="cellIs" dxfId="821" priority="60" operator="equal">
      <formula>"Muy Baja"</formula>
    </cfRule>
    <cfRule type="cellIs" dxfId="820" priority="59" operator="equal">
      <formula>"Baja"</formula>
    </cfRule>
    <cfRule type="cellIs" dxfId="819" priority="57" operator="equal">
      <formula>"Alta"</formula>
    </cfRule>
  </conditionalFormatting>
  <conditionalFormatting sqref="H46">
    <cfRule type="cellIs" dxfId="818" priority="51" operator="equal">
      <formula>"Muy Baja"</formula>
    </cfRule>
    <cfRule type="cellIs" dxfId="817" priority="47" operator="equal">
      <formula>"Muy Alta"</formula>
    </cfRule>
    <cfRule type="cellIs" dxfId="816" priority="48" operator="equal">
      <formula>"Alta"</formula>
    </cfRule>
    <cfRule type="cellIs" dxfId="815" priority="49" operator="equal">
      <formula>"Media"</formula>
    </cfRule>
    <cfRule type="cellIs" dxfId="814" priority="50" operator="equal">
      <formula>"Baja"</formula>
    </cfRule>
  </conditionalFormatting>
  <conditionalFormatting sqref="H52">
    <cfRule type="cellIs" dxfId="813" priority="38" operator="equal">
      <formula>"Muy Alta"</formula>
    </cfRule>
    <cfRule type="cellIs" dxfId="812" priority="40" operator="equal">
      <formula>"Media"</formula>
    </cfRule>
    <cfRule type="cellIs" dxfId="811" priority="41" operator="equal">
      <formula>"Baja"</formula>
    </cfRule>
    <cfRule type="cellIs" dxfId="810" priority="42" operator="equal">
      <formula>"Muy Baja"</formula>
    </cfRule>
    <cfRule type="cellIs" dxfId="809" priority="39" operator="equal">
      <formula>"Alta"</formula>
    </cfRule>
  </conditionalFormatting>
  <conditionalFormatting sqref="H58">
    <cfRule type="cellIs" dxfId="808" priority="32" operator="equal">
      <formula>"Baja"</formula>
    </cfRule>
    <cfRule type="cellIs" dxfId="807" priority="29" operator="equal">
      <formula>"Muy Alta"</formula>
    </cfRule>
    <cfRule type="cellIs" dxfId="806" priority="30" operator="equal">
      <formula>"Alta"</formula>
    </cfRule>
    <cfRule type="cellIs" dxfId="805" priority="31" operator="equal">
      <formula>"Media"</formula>
    </cfRule>
    <cfRule type="cellIs" dxfId="804" priority="33" operator="equal">
      <formula>"Muy Baja"</formula>
    </cfRule>
  </conditionalFormatting>
  <conditionalFormatting sqref="H64">
    <cfRule type="cellIs" dxfId="803" priority="24" operator="equal">
      <formula>"Muy Baja"</formula>
    </cfRule>
    <cfRule type="cellIs" dxfId="802" priority="20" operator="equal">
      <formula>"Muy Alta"</formula>
    </cfRule>
    <cfRule type="cellIs" dxfId="801" priority="23" operator="equal">
      <formula>"Baja"</formula>
    </cfRule>
    <cfRule type="cellIs" dxfId="800" priority="22" operator="equal">
      <formula>"Media"</formula>
    </cfRule>
    <cfRule type="cellIs" dxfId="799" priority="21" operator="equal">
      <formula>"Alta"</formula>
    </cfRule>
  </conditionalFormatting>
  <conditionalFormatting sqref="K10:K69">
    <cfRule type="containsText" dxfId="798" priority="1" operator="containsText" text="❌">
      <formula>NOT(ISERROR(SEARCH("❌",K10)))</formula>
    </cfRule>
  </conditionalFormatting>
  <conditionalFormatting sqref="L10 L16 L22 L28 L34 L40 L46 L52 L58 L64">
    <cfRule type="cellIs" dxfId="797" priority="100" operator="equal">
      <formula>"Leve"</formula>
    </cfRule>
    <cfRule type="cellIs" dxfId="796" priority="96" operator="equal">
      <formula>"Catastrófico"</formula>
    </cfRule>
    <cfRule type="cellIs" dxfId="795" priority="97" operator="equal">
      <formula>"Mayor"</formula>
    </cfRule>
    <cfRule type="cellIs" dxfId="794" priority="98" operator="equal">
      <formula>"Moderado"</formula>
    </cfRule>
    <cfRule type="cellIs" dxfId="793" priority="99" operator="equal">
      <formula>"Menor"</formula>
    </cfRule>
  </conditionalFormatting>
  <conditionalFormatting sqref="N10">
    <cfRule type="cellIs" dxfId="792" priority="95" operator="equal">
      <formula>"Bajo"</formula>
    </cfRule>
    <cfRule type="cellIs" dxfId="791" priority="92" operator="equal">
      <formula>"Extremo"</formula>
    </cfRule>
    <cfRule type="cellIs" dxfId="790" priority="93" operator="equal">
      <formula>"Alto"</formula>
    </cfRule>
    <cfRule type="cellIs" dxfId="789" priority="94" operator="equal">
      <formula>"Moderado"</formula>
    </cfRule>
  </conditionalFormatting>
  <conditionalFormatting sqref="N16">
    <cfRule type="cellIs" dxfId="788" priority="88" operator="equal">
      <formula>"Extremo"</formula>
    </cfRule>
    <cfRule type="cellIs" dxfId="787" priority="91" operator="equal">
      <formula>"Bajo"</formula>
    </cfRule>
    <cfRule type="cellIs" dxfId="786" priority="90" operator="equal">
      <formula>"Moderado"</formula>
    </cfRule>
    <cfRule type="cellIs" dxfId="785" priority="89" operator="equal">
      <formula>"Alto"</formula>
    </cfRule>
  </conditionalFormatting>
  <conditionalFormatting sqref="N22">
    <cfRule type="cellIs" dxfId="784" priority="82" operator="equal">
      <formula>"Bajo"</formula>
    </cfRule>
    <cfRule type="cellIs" dxfId="783" priority="79" operator="equal">
      <formula>"Extremo"</formula>
    </cfRule>
    <cfRule type="cellIs" dxfId="782" priority="80" operator="equal">
      <formula>"Alto"</formula>
    </cfRule>
    <cfRule type="cellIs" dxfId="781" priority="81" operator="equal">
      <formula>"Moderado"</formula>
    </cfRule>
  </conditionalFormatting>
  <conditionalFormatting sqref="N28">
    <cfRule type="cellIs" dxfId="780" priority="70" operator="equal">
      <formula>"Extremo"</formula>
    </cfRule>
    <cfRule type="cellIs" dxfId="779" priority="71" operator="equal">
      <formula>"Alto"</formula>
    </cfRule>
    <cfRule type="cellIs" dxfId="778" priority="72" operator="equal">
      <formula>"Moderado"</formula>
    </cfRule>
    <cfRule type="cellIs" dxfId="777" priority="73" operator="equal">
      <formula>"Bajo"</formula>
    </cfRule>
  </conditionalFormatting>
  <conditionalFormatting sqref="N34">
    <cfRule type="cellIs" dxfId="776" priority="62" operator="equal">
      <formula>"Alto"</formula>
    </cfRule>
    <cfRule type="cellIs" dxfId="775" priority="61" operator="equal">
      <formula>"Extremo"</formula>
    </cfRule>
    <cfRule type="cellIs" dxfId="774" priority="63" operator="equal">
      <formula>"Moderado"</formula>
    </cfRule>
    <cfRule type="cellIs" dxfId="773" priority="64" operator="equal">
      <formula>"Bajo"</formula>
    </cfRule>
  </conditionalFormatting>
  <conditionalFormatting sqref="N40">
    <cfRule type="cellIs" dxfId="772" priority="54" operator="equal">
      <formula>"Moderado"</formula>
    </cfRule>
    <cfRule type="cellIs" dxfId="771" priority="53" operator="equal">
      <formula>"Alto"</formula>
    </cfRule>
    <cfRule type="cellIs" dxfId="770" priority="55" operator="equal">
      <formula>"Bajo"</formula>
    </cfRule>
    <cfRule type="cellIs" dxfId="769" priority="52" operator="equal">
      <formula>"Extremo"</formula>
    </cfRule>
  </conditionalFormatting>
  <conditionalFormatting sqref="N46">
    <cfRule type="cellIs" dxfId="768" priority="46" operator="equal">
      <formula>"Bajo"</formula>
    </cfRule>
    <cfRule type="cellIs" dxfId="767" priority="45" operator="equal">
      <formula>"Moderado"</formula>
    </cfRule>
    <cfRule type="cellIs" dxfId="766" priority="44" operator="equal">
      <formula>"Alto"</formula>
    </cfRule>
    <cfRule type="cellIs" dxfId="765" priority="43" operator="equal">
      <formula>"Extremo"</formula>
    </cfRule>
  </conditionalFormatting>
  <conditionalFormatting sqref="N52">
    <cfRule type="cellIs" dxfId="764" priority="34" operator="equal">
      <formula>"Extremo"</formula>
    </cfRule>
    <cfRule type="cellIs" dxfId="763" priority="35" operator="equal">
      <formula>"Alto"</formula>
    </cfRule>
    <cfRule type="cellIs" dxfId="762" priority="37" operator="equal">
      <formula>"Bajo"</formula>
    </cfRule>
    <cfRule type="cellIs" dxfId="761" priority="36" operator="equal">
      <formula>"Moderado"</formula>
    </cfRule>
  </conditionalFormatting>
  <conditionalFormatting sqref="N58">
    <cfRule type="cellIs" dxfId="760" priority="25" operator="equal">
      <formula>"Extremo"</formula>
    </cfRule>
    <cfRule type="cellIs" dxfId="759" priority="26" operator="equal">
      <formula>"Alto"</formula>
    </cfRule>
    <cfRule type="cellIs" dxfId="758" priority="28" operator="equal">
      <formula>"Bajo"</formula>
    </cfRule>
    <cfRule type="cellIs" dxfId="757" priority="27" operator="equal">
      <formula>"Moderado"</formula>
    </cfRule>
  </conditionalFormatting>
  <conditionalFormatting sqref="N64">
    <cfRule type="cellIs" dxfId="756" priority="16" operator="equal">
      <formula>"Extremo"</formula>
    </cfRule>
    <cfRule type="cellIs" dxfId="755" priority="19" operator="equal">
      <formula>"Bajo"</formula>
    </cfRule>
    <cfRule type="cellIs" dxfId="754" priority="18" operator="equal">
      <formula>"Moderado"</formula>
    </cfRule>
    <cfRule type="cellIs" dxfId="753" priority="17" operator="equal">
      <formula>"Alto"</formula>
    </cfRule>
  </conditionalFormatting>
  <conditionalFormatting sqref="Y10:Y69">
    <cfRule type="cellIs" dxfId="752" priority="15" operator="equal">
      <formula>"Muy Baja"</formula>
    </cfRule>
    <cfRule type="cellIs" dxfId="751" priority="13" operator="equal">
      <formula>"Media"</formula>
    </cfRule>
    <cfRule type="cellIs" dxfId="750" priority="12" operator="equal">
      <formula>"Alta"</formula>
    </cfRule>
    <cfRule type="cellIs" dxfId="749" priority="11" operator="equal">
      <formula>"Muy Alta"</formula>
    </cfRule>
    <cfRule type="cellIs" dxfId="748" priority="14" operator="equal">
      <formula>"Baja"</formula>
    </cfRule>
  </conditionalFormatting>
  <conditionalFormatting sqref="AA10:AA69">
    <cfRule type="cellIs" dxfId="747" priority="10" operator="equal">
      <formula>"Leve"</formula>
    </cfRule>
    <cfRule type="cellIs" dxfId="746" priority="9" operator="equal">
      <formula>"Menor"</formula>
    </cfRule>
    <cfRule type="cellIs" dxfId="745" priority="7" operator="equal">
      <formula>"Mayor"</formula>
    </cfRule>
    <cfRule type="cellIs" dxfId="744" priority="6" operator="equal">
      <formula>"Catastrófico"</formula>
    </cfRule>
    <cfRule type="cellIs" dxfId="743" priority="8" operator="equal">
      <formula>"Moderado"</formula>
    </cfRule>
  </conditionalFormatting>
  <conditionalFormatting sqref="AC10:AC69">
    <cfRule type="cellIs" dxfId="742" priority="2" operator="equal">
      <formula>"Extremo"</formula>
    </cfRule>
    <cfRule type="cellIs" dxfId="741" priority="5" operator="equal">
      <formula>"Bajo"</formula>
    </cfRule>
    <cfRule type="cellIs" dxfId="740" priority="4" operator="equal">
      <formula>"Moderado"</formula>
    </cfRule>
    <cfRule type="cellIs" dxfId="73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U7" zoomScale="80" zoomScaleNormal="80"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283</v>
      </c>
      <c r="D10" s="177" t="s">
        <v>230</v>
      </c>
      <c r="E10" s="201" t="s">
        <v>282</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246</v>
      </c>
      <c r="AF10" s="133" t="s">
        <v>247</v>
      </c>
      <c r="AG10" s="135">
        <v>45657</v>
      </c>
      <c r="AH10" s="135">
        <v>45538</v>
      </c>
      <c r="AI10" s="133" t="s">
        <v>368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281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284</v>
      </c>
      <c r="AF11" s="133" t="s">
        <v>248</v>
      </c>
      <c r="AG11" s="135">
        <v>45657</v>
      </c>
      <c r="AH11" s="135">
        <v>45538</v>
      </c>
      <c r="AI11" s="133" t="s">
        <v>369</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738" priority="231" operator="equal">
      <formula>"Muy Baja"</formula>
    </cfRule>
    <cfRule type="cellIs" dxfId="737" priority="227" operator="equal">
      <formula>"Muy Alta"</formula>
    </cfRule>
    <cfRule type="cellIs" dxfId="736" priority="230" operator="equal">
      <formula>"Baja"</formula>
    </cfRule>
    <cfRule type="cellIs" dxfId="735" priority="229" operator="equal">
      <formula>"Media"</formula>
    </cfRule>
    <cfRule type="cellIs" dxfId="734" priority="228" operator="equal">
      <formula>"Alta"</formula>
    </cfRule>
  </conditionalFormatting>
  <conditionalFormatting sqref="H22">
    <cfRule type="cellIs" dxfId="733" priority="182" operator="equal">
      <formula>"Alta"</formula>
    </cfRule>
    <cfRule type="cellIs" dxfId="732" priority="185" operator="equal">
      <formula>"Muy Baja"</formula>
    </cfRule>
    <cfRule type="cellIs" dxfId="731" priority="181" operator="equal">
      <formula>"Muy Alta"</formula>
    </cfRule>
    <cfRule type="cellIs" dxfId="730" priority="184" operator="equal">
      <formula>"Baja"</formula>
    </cfRule>
    <cfRule type="cellIs" dxfId="729" priority="183" operator="equal">
      <formula>"Media"</formula>
    </cfRule>
  </conditionalFormatting>
  <conditionalFormatting sqref="H28">
    <cfRule type="cellIs" dxfId="728" priority="162" operator="equal">
      <formula>"Muy Baja"</formula>
    </cfRule>
    <cfRule type="cellIs" dxfId="727" priority="160" operator="equal">
      <formula>"Media"</formula>
    </cfRule>
    <cfRule type="cellIs" dxfId="726" priority="158" operator="equal">
      <formula>"Muy Alta"</formula>
    </cfRule>
    <cfRule type="cellIs" dxfId="725" priority="159" operator="equal">
      <formula>"Alta"</formula>
    </cfRule>
    <cfRule type="cellIs" dxfId="724" priority="161" operator="equal">
      <formula>"Baja"</formula>
    </cfRule>
  </conditionalFormatting>
  <conditionalFormatting sqref="H34">
    <cfRule type="cellIs" dxfId="723" priority="136" operator="equal">
      <formula>"Alta"</formula>
    </cfRule>
    <cfRule type="cellIs" dxfId="722" priority="135" operator="equal">
      <formula>"Muy Alta"</formula>
    </cfRule>
    <cfRule type="cellIs" dxfId="721" priority="137" operator="equal">
      <formula>"Media"</formula>
    </cfRule>
    <cfRule type="cellIs" dxfId="720" priority="138" operator="equal">
      <formula>"Baja"</formula>
    </cfRule>
    <cfRule type="cellIs" dxfId="719" priority="139" operator="equal">
      <formula>"Muy Baja"</formula>
    </cfRule>
  </conditionalFormatting>
  <conditionalFormatting sqref="H40">
    <cfRule type="cellIs" dxfId="718" priority="112" operator="equal">
      <formula>"Muy Alta"</formula>
    </cfRule>
    <cfRule type="cellIs" dxfId="717" priority="114" operator="equal">
      <formula>"Media"</formula>
    </cfRule>
    <cfRule type="cellIs" dxfId="716" priority="116" operator="equal">
      <formula>"Muy Baja"</formula>
    </cfRule>
    <cfRule type="cellIs" dxfId="715" priority="115" operator="equal">
      <formula>"Baja"</formula>
    </cfRule>
    <cfRule type="cellIs" dxfId="714" priority="113" operator="equal">
      <formula>"Alta"</formula>
    </cfRule>
  </conditionalFormatting>
  <conditionalFormatting sqref="H46">
    <cfRule type="cellIs" dxfId="713" priority="93" operator="equal">
      <formula>"Muy Baja"</formula>
    </cfRule>
    <cfRule type="cellIs" dxfId="712" priority="89" operator="equal">
      <formula>"Muy Alta"</formula>
    </cfRule>
    <cfRule type="cellIs" dxfId="711" priority="90" operator="equal">
      <formula>"Alta"</formula>
    </cfRule>
    <cfRule type="cellIs" dxfId="710" priority="91" operator="equal">
      <formula>"Media"</formula>
    </cfRule>
    <cfRule type="cellIs" dxfId="709" priority="92" operator="equal">
      <formula>"Baja"</formula>
    </cfRule>
  </conditionalFormatting>
  <conditionalFormatting sqref="H52">
    <cfRule type="cellIs" dxfId="708" priority="66" operator="equal">
      <formula>"Muy Alta"</formula>
    </cfRule>
    <cfRule type="cellIs" dxfId="707" priority="68" operator="equal">
      <formula>"Media"</formula>
    </cfRule>
    <cfRule type="cellIs" dxfId="706" priority="69" operator="equal">
      <formula>"Baja"</formula>
    </cfRule>
    <cfRule type="cellIs" dxfId="705" priority="70" operator="equal">
      <formula>"Muy Baja"</formula>
    </cfRule>
    <cfRule type="cellIs" dxfId="704" priority="67" operator="equal">
      <formula>"Alta"</formula>
    </cfRule>
  </conditionalFormatting>
  <conditionalFormatting sqref="H58">
    <cfRule type="cellIs" dxfId="703" priority="46" operator="equal">
      <formula>"Baja"</formula>
    </cfRule>
    <cfRule type="cellIs" dxfId="702" priority="43" operator="equal">
      <formula>"Muy Alta"</formula>
    </cfRule>
    <cfRule type="cellIs" dxfId="701" priority="44" operator="equal">
      <formula>"Alta"</formula>
    </cfRule>
    <cfRule type="cellIs" dxfId="700" priority="45" operator="equal">
      <formula>"Media"</formula>
    </cfRule>
    <cfRule type="cellIs" dxfId="699" priority="47" operator="equal">
      <formula>"Muy Baja"</formula>
    </cfRule>
  </conditionalFormatting>
  <conditionalFormatting sqref="H64">
    <cfRule type="cellIs" dxfId="698" priority="24" operator="equal">
      <formula>"Muy Baja"</formula>
    </cfRule>
    <cfRule type="cellIs" dxfId="697" priority="20" operator="equal">
      <formula>"Muy Alta"</formula>
    </cfRule>
    <cfRule type="cellIs" dxfId="696" priority="23" operator="equal">
      <formula>"Baja"</formula>
    </cfRule>
    <cfRule type="cellIs" dxfId="695" priority="22" operator="equal">
      <formula>"Media"</formula>
    </cfRule>
    <cfRule type="cellIs" dxfId="694" priority="21" operator="equal">
      <formula>"Alta"</formula>
    </cfRule>
  </conditionalFormatting>
  <conditionalFormatting sqref="K10:K69">
    <cfRule type="containsText" dxfId="693" priority="1" operator="containsText" text="❌">
      <formula>NOT(ISERROR(SEARCH("❌",K10)))</formula>
    </cfRule>
  </conditionalFormatting>
  <conditionalFormatting sqref="L10 L16 L22 L28 L34 L40 L46 L52 L58 L64">
    <cfRule type="cellIs" dxfId="692" priority="226" operator="equal">
      <formula>"Leve"</formula>
    </cfRule>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onditionalFormatting>
  <conditionalFormatting sqref="N10">
    <cfRule type="cellIs" dxfId="687" priority="221" operator="equal">
      <formula>"Bajo"</formula>
    </cfRule>
    <cfRule type="cellIs" dxfId="686" priority="218" operator="equal">
      <formula>"Extremo"</formula>
    </cfRule>
    <cfRule type="cellIs" dxfId="685" priority="219" operator="equal">
      <formula>"Alto"</formula>
    </cfRule>
    <cfRule type="cellIs" dxfId="684" priority="220" operator="equal">
      <formula>"Moderado"</formula>
    </cfRule>
  </conditionalFormatting>
  <conditionalFormatting sqref="N16">
    <cfRule type="cellIs" dxfId="683" priority="200" operator="equal">
      <formula>"Extremo"</formula>
    </cfRule>
    <cfRule type="cellIs" dxfId="682" priority="203" operator="equal">
      <formula>"Bajo"</formula>
    </cfRule>
    <cfRule type="cellIs" dxfId="681" priority="202" operator="equal">
      <formula>"Moderado"</formula>
    </cfRule>
    <cfRule type="cellIs" dxfId="680" priority="201" operator="equal">
      <formula>"Alto"</formula>
    </cfRule>
  </conditionalFormatting>
  <conditionalFormatting sqref="N22">
    <cfRule type="cellIs" dxfId="679" priority="180" operator="equal">
      <formula>"Bajo"</formula>
    </cfRule>
    <cfRule type="cellIs" dxfId="678" priority="177" operator="equal">
      <formula>"Extremo"</formula>
    </cfRule>
    <cfRule type="cellIs" dxfId="677" priority="178" operator="equal">
      <formula>"Alto"</formula>
    </cfRule>
    <cfRule type="cellIs" dxfId="676" priority="179" operator="equal">
      <formula>"Moderado"</formula>
    </cfRule>
  </conditionalFormatting>
  <conditionalFormatting sqref="N28">
    <cfRule type="cellIs" dxfId="675" priority="154" operator="equal">
      <formula>"Extremo"</formula>
    </cfRule>
    <cfRule type="cellIs" dxfId="674" priority="155" operator="equal">
      <formula>"Alto"</formula>
    </cfRule>
    <cfRule type="cellIs" dxfId="673" priority="156" operator="equal">
      <formula>"Moderado"</formula>
    </cfRule>
    <cfRule type="cellIs" dxfId="672" priority="157" operator="equal">
      <formula>"Bajo"</formula>
    </cfRule>
  </conditionalFormatting>
  <conditionalFormatting sqref="N34">
    <cfRule type="cellIs" dxfId="671" priority="132" operator="equal">
      <formula>"Alto"</formula>
    </cfRule>
    <cfRule type="cellIs" dxfId="670" priority="131" operator="equal">
      <formula>"Extremo"</formula>
    </cfRule>
    <cfRule type="cellIs" dxfId="669" priority="133" operator="equal">
      <formula>"Moderado"</formula>
    </cfRule>
    <cfRule type="cellIs" dxfId="668" priority="134" operator="equal">
      <formula>"Bajo"</formula>
    </cfRule>
  </conditionalFormatting>
  <conditionalFormatting sqref="N40">
    <cfRule type="cellIs" dxfId="667" priority="110" operator="equal">
      <formula>"Moderado"</formula>
    </cfRule>
    <cfRule type="cellIs" dxfId="666" priority="109" operator="equal">
      <formula>"Alto"</formula>
    </cfRule>
    <cfRule type="cellIs" dxfId="665" priority="111" operator="equal">
      <formula>"Bajo"</formula>
    </cfRule>
    <cfRule type="cellIs" dxfId="664" priority="108" operator="equal">
      <formula>"Extremo"</formula>
    </cfRule>
  </conditionalFormatting>
  <conditionalFormatting sqref="N46">
    <cfRule type="cellIs" dxfId="663" priority="88" operator="equal">
      <formula>"Bajo"</formula>
    </cfRule>
    <cfRule type="cellIs" dxfId="662" priority="87" operator="equal">
      <formula>"Moderado"</formula>
    </cfRule>
    <cfRule type="cellIs" dxfId="661" priority="86" operator="equal">
      <formula>"Alto"</formula>
    </cfRule>
    <cfRule type="cellIs" dxfId="660" priority="85" operator="equal">
      <formula>"Extremo"</formula>
    </cfRule>
  </conditionalFormatting>
  <conditionalFormatting sqref="N52">
    <cfRule type="cellIs" dxfId="659" priority="62" operator="equal">
      <formula>"Extremo"</formula>
    </cfRule>
    <cfRule type="cellIs" dxfId="658" priority="63" operator="equal">
      <formula>"Alto"</formula>
    </cfRule>
    <cfRule type="cellIs" dxfId="657" priority="65" operator="equal">
      <formula>"Bajo"</formula>
    </cfRule>
    <cfRule type="cellIs" dxfId="656" priority="64" operator="equal">
      <formula>"Moderado"</formula>
    </cfRule>
  </conditionalFormatting>
  <conditionalFormatting sqref="N58">
    <cfRule type="cellIs" dxfId="655" priority="39" operator="equal">
      <formula>"Extremo"</formula>
    </cfRule>
    <cfRule type="cellIs" dxfId="654" priority="40" operator="equal">
      <formula>"Alto"</formula>
    </cfRule>
    <cfRule type="cellIs" dxfId="653" priority="42" operator="equal">
      <formula>"Bajo"</formula>
    </cfRule>
    <cfRule type="cellIs" dxfId="652" priority="41" operator="equal">
      <formula>"Moderado"</formula>
    </cfRule>
  </conditionalFormatting>
  <conditionalFormatting sqref="N64">
    <cfRule type="cellIs" dxfId="651" priority="16" operator="equal">
      <formula>"Extremo"</formula>
    </cfRule>
    <cfRule type="cellIs" dxfId="650" priority="19" operator="equal">
      <formula>"Bajo"</formula>
    </cfRule>
    <cfRule type="cellIs" dxfId="649" priority="18" operator="equal">
      <formula>"Moderado"</formula>
    </cfRule>
    <cfRule type="cellIs" dxfId="648" priority="17" operator="equal">
      <formula>"Alto"</formula>
    </cfRule>
  </conditionalFormatting>
  <conditionalFormatting sqref="Y10:Y69">
    <cfRule type="cellIs" dxfId="647" priority="15" operator="equal">
      <formula>"Muy Baja"</formula>
    </cfRule>
    <cfRule type="cellIs" dxfId="646" priority="13" operator="equal">
      <formula>"Media"</formula>
    </cfRule>
    <cfRule type="cellIs" dxfId="645" priority="12" operator="equal">
      <formula>"Alta"</formula>
    </cfRule>
    <cfRule type="cellIs" dxfId="644" priority="11" operator="equal">
      <formula>"Muy Alta"</formula>
    </cfRule>
    <cfRule type="cellIs" dxfId="643" priority="14" operator="equal">
      <formula>"Baja"</formula>
    </cfRule>
  </conditionalFormatting>
  <conditionalFormatting sqref="AA10:AA69">
    <cfRule type="cellIs" dxfId="642" priority="10" operator="equal">
      <formula>"Leve"</formula>
    </cfRule>
    <cfRule type="cellIs" dxfId="641" priority="9" operator="equal">
      <formula>"Menor"</formula>
    </cfRule>
    <cfRule type="cellIs" dxfId="640" priority="7" operator="equal">
      <formula>"Mayor"</formula>
    </cfRule>
    <cfRule type="cellIs" dxfId="639" priority="6" operator="equal">
      <formula>"Catastrófico"</formula>
    </cfRule>
    <cfRule type="cellIs" dxfId="638" priority="8" operator="equal">
      <formula>"Moderado"</formula>
    </cfRule>
  </conditionalFormatting>
  <conditionalFormatting sqref="AC10:AC69">
    <cfRule type="cellIs" dxfId="637" priority="2" operator="equal">
      <formula>"Extremo"</formula>
    </cfRule>
    <cfRule type="cellIs" dxfId="636" priority="5" operator="equal">
      <formula>"Bajo"</formula>
    </cfRule>
    <cfRule type="cellIs" dxfId="635" priority="4" operator="equal">
      <formula>"Moderado"</formula>
    </cfRule>
    <cfRule type="cellIs" dxfId="63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Lynne Anne Davis Sjogreen</cp:lastModifiedBy>
  <cp:lastPrinted>2020-05-13T01:12:22Z</cp:lastPrinted>
  <dcterms:created xsi:type="dcterms:W3CDTF">2020-03-24T23:12:47Z</dcterms:created>
  <dcterms:modified xsi:type="dcterms:W3CDTF">2024-09-16T14:52:53Z</dcterms:modified>
</cp:coreProperties>
</file>