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PLANEACIÓN\Documents\PLANEACION 2016-2022\2019\26-PLAN DE ACCIÓN 2019\SEGUIMIENTOS PA 2019\"/>
    </mc:Choice>
  </mc:AlternateContent>
  <xr:revisionPtr revIDLastSave="0" documentId="13_ncr:1_{3BC3B09E-FAE6-4086-A3EB-F4B87EAE4978}" xr6:coauthVersionLast="36" xr6:coauthVersionMax="36" xr10:uidLastSave="{00000000-0000-0000-0000-000000000000}"/>
  <bookViews>
    <workbookView xWindow="0" yWindow="0" windowWidth="20490" windowHeight="7455" xr2:uid="{00000000-000D-0000-FFFF-FFFF00000000}"/>
  </bookViews>
  <sheets>
    <sheet name="PLAN DE ACCIÓN 2019"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4" i="1" l="1"/>
  <c r="J26" i="1" l="1"/>
  <c r="J20" i="1" l="1"/>
  <c r="J22" i="1" l="1"/>
  <c r="J29" i="1"/>
  <c r="J31" i="1"/>
  <c r="J28" i="1"/>
  <c r="J25" i="1"/>
  <c r="J24" i="1"/>
  <c r="J23" i="1"/>
  <c r="J21" i="1"/>
  <c r="J19" i="1"/>
  <c r="J18" i="1"/>
  <c r="J17" i="1"/>
  <c r="J16" i="1"/>
  <c r="J15" i="1"/>
  <c r="J9" i="1"/>
  <c r="J8" i="1"/>
  <c r="J7" i="1"/>
  <c r="G5" i="1" l="1"/>
  <c r="H5" i="1" s="1"/>
  <c r="J5" i="1" s="1"/>
  <c r="G28" i="1" l="1"/>
  <c r="H27" i="1"/>
  <c r="J27" i="1" s="1"/>
  <c r="H10" i="1" l="1"/>
  <c r="J10" i="1" s="1"/>
  <c r="G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Portatil</author>
  </authors>
  <commentList>
    <comment ref="E2" authorId="0" shapeId="0" xr:uid="{00000000-0006-0000-0000-000001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xr:uid="{00000000-0006-0000-0000-000002000000}">
      <text>
        <r>
          <rPr>
            <b/>
            <sz val="9"/>
            <color indexed="81"/>
            <rFont val="Tahoma"/>
            <family val="2"/>
          </rPr>
          <t>Portatil:</t>
        </r>
        <r>
          <rPr>
            <sz val="9"/>
            <color indexed="81"/>
            <rFont val="Tahoma"/>
            <family val="2"/>
          </rPr>
          <t xml:space="preserve">
No hay linea base</t>
        </r>
      </text>
    </comment>
    <comment ref="E12" authorId="0" shapeId="0" xr:uid="{00000000-0006-0000-0000-000003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xr:uid="{00000000-0006-0000-0000-000004000000}">
      <text>
        <r>
          <rPr>
            <b/>
            <sz val="9"/>
            <color indexed="81"/>
            <rFont val="Tahoma"/>
            <family val="2"/>
          </rPr>
          <t>Portatil:</t>
        </r>
        <r>
          <rPr>
            <sz val="9"/>
            <color indexed="81"/>
            <rFont val="Tahoma"/>
            <family val="2"/>
          </rPr>
          <t xml:space="preserve">
No hay linea base</t>
        </r>
      </text>
    </comment>
    <comment ref="E20" authorId="0" shapeId="0" xr:uid="{00000000-0006-0000-0000-000005000000}">
      <text>
        <r>
          <rPr>
            <b/>
            <sz val="9"/>
            <color indexed="81"/>
            <rFont val="Tahoma"/>
            <family val="2"/>
          </rPr>
          <t>Portatil:</t>
        </r>
        <r>
          <rPr>
            <sz val="9"/>
            <color indexed="81"/>
            <rFont val="Tahoma"/>
            <family val="2"/>
          </rPr>
          <t xml:space="preserve">
No es claro el resultado de este indicador</t>
        </r>
      </text>
    </comment>
    <comment ref="E21" authorId="0" shapeId="0" xr:uid="{00000000-0006-0000-0000-000006000000}">
      <text>
        <r>
          <rPr>
            <b/>
            <sz val="9"/>
            <color indexed="81"/>
            <rFont val="Tahoma"/>
            <family val="2"/>
          </rPr>
          <t>Portatil:</t>
        </r>
        <r>
          <rPr>
            <sz val="9"/>
            <color indexed="81"/>
            <rFont val="Tahoma"/>
            <family val="2"/>
          </rPr>
          <t xml:space="preserve">
No es claro el indicador y por tanto la meta tampoco.</t>
        </r>
      </text>
    </comment>
    <comment ref="E23" authorId="0" shapeId="0" xr:uid="{00000000-0006-0000-0000-000007000000}">
      <text>
        <r>
          <rPr>
            <b/>
            <sz val="9"/>
            <color indexed="81"/>
            <rFont val="Tahoma"/>
            <family val="2"/>
          </rPr>
          <t>Portatil:</t>
        </r>
        <r>
          <rPr>
            <sz val="9"/>
            <color indexed="81"/>
            <rFont val="Tahoma"/>
            <family val="2"/>
          </rPr>
          <t xml:space="preserve">
No es claro el indicador</t>
        </r>
      </text>
    </comment>
    <comment ref="E26" authorId="0" shapeId="0" xr:uid="{00000000-0006-0000-0000-00000800000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<sst xmlns="http://schemas.openxmlformats.org/spreadsheetml/2006/main" count="229" uniqueCount="174">
  <si>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</si>
  <si>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</si>
  <si>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</si>
  <si>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</si>
  <si>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</si>
  <si>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</si>
  <si>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</si>
  <si>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</si>
  <si>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</si>
  <si>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</si>
  <si>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</si>
  <si>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</si>
  <si>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</si>
  <si>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</si>
  <si>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</si>
  <si>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</si>
  <si>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</si>
  <si>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</si>
  <si>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</si>
  <si>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</si>
  <si>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</si>
  <si>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</si>
  <si>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</si>
  <si>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</si>
  <si>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</si>
  <si>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</si>
  <si>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</si>
  <si>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</si>
  <si>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</si>
  <si>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</si>
  <si>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</si>
  <si>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</si>
  <si>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</si>
  <si>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</si>
  <si>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</si>
  <si>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</si>
  <si>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</si>
  <si>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</si>
  <si>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</si>
  <si>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</si>
  <si>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</si>
  <si>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</si>
  <si>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</si>
  <si>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</si>
  <si>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</si>
  <si>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</si>
  <si>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</si>
  <si>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</si>
  <si>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</si>
  <si>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</si>
  <si>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</si>
  <si>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</si>
  <si>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</si>
  <si>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</si>
  <si>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</si>
  <si>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</si>
  <si>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</si>
  <si>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</si>
  <si>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</si>
  <si>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</si>
  <si>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</si>
  <si>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</si>
  <si>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</si>
  <si>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</si>
  <si>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</si>
  <si>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</si>
  <si>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</si>
  <si>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</si>
  <si>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</si>
  <si>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</si>
  <si>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</si>
  <si>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</si>
  <si>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</si>
  <si>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</si>
  <si>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</si>
  <si>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</si>
  <si>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</si>
  <si>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</si>
  <si>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</si>
  <si>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</si>
  <si>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</si>
  <si>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</si>
  <si>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</si>
  <si>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</si>
  <si>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</si>
  <si>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</si>
  <si>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</si>
  <si>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</si>
  <si>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</si>
  <si>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</si>
  <si>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</si>
  <si>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Documento Diagnostico Integral del estado de la Gestión Documental de la Institución.                                      Documento de Política Institucional de Gestión Documental.</t>
  </si>
  <si>
    <t>PRIMER SEGUIMIENTO 2019</t>
  </si>
  <si>
    <t>SEGUNDO SEGUIMIENTO 2019</t>
  </si>
  <si>
    <t>TERCER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</si>
  <si>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</si>
  <si>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</si>
  <si>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</si>
  <si>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</si>
  <si>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actividades pertinentes para los estudiantes, semana cultura, atención psicológica, entrega de bonos escolares y la inclusión de prácticas deporticas entre otros</t>
  </si>
  <si>
    <t>Se realizan las estrategias pertinentes para aumentar el acceso con visitas a los barrios, convenios entre el DPS y la Institución, Generación E</t>
  </si>
  <si>
    <t>Se realizan las estrategias pertinentes para aumentar el acceso como seguimiento a los interesados que por falta de puntaje en el Icfes no accedieron a cursos técnicos profesionales</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</si>
  <si>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</si>
  <si>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</si>
  <si>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</si>
  <si>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imparten clases de creole básico a estudiantes de dos programas técnicos profesionales y  cursos de inglés en extensión.
Se contrata a los profesionales vinculados con el área de lenguas y se inician los cursos de extensión y se imparten clases de creole básico a estudiantes de tres programas técnicos profesionales</t>
  </si>
  <si>
    <t>Se inicia proceso de contratación de los profesionales de apoyo para el MIPG
Se diseña la campaña Conquistando MIPG</t>
  </si>
  <si>
    <t xml:space="preserve">Actividades de capacitación y formación de los líderes por medio del curso ofrecido por función pública.
Acompañamiento de las </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</si>
  <si>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</si>
  <si>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</si>
  <si>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</si>
  <si>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Seguimiento a los planes que se encuentran en ejecución y sus respectivas actividades en el que se involucra la comunidad educativa</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</si>
  <si>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</si>
  <si>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 xml:space="preserve"> Diligenciamiento Registro certificado microbiológico agua potable para consumo humano. Pausas activas. Elaboración responsabilidades SST. Cronograma y ejecución actividades para conformar COPASST. Inspección de extintores. Seguimiento a implementación del SST. Elección Comité Paritario de SST y Convivencia Laboral. Actualización plan de emergencias y brigadas de emergencias.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</si>
  <si>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</si>
  <si>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</si>
  <si>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</si>
  <si>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</si>
  <si>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Seguimiento a los proveedores de luminarias, jardín, aires acondicionados entre otros</t>
  </si>
  <si>
    <t xml:space="preserve">Se formula la política de gobierno y seguridad digital y se trabajan acciones </t>
  </si>
  <si>
    <t>Se aprueban las políticas de Gobierno Digital y Seguridad Digital, se procede a iniciar a trabajar en el cronograma de actividades definidos</t>
  </si>
  <si>
    <t>Se realización seguimientos a las actividades de planeación, arquitectura y gobierno en las diferentes políticas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</si>
  <si>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</si>
  <si>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</si>
  <si>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siguen ejecutando las actividades enfocadas a la promoción de la institución, diseño de publicidad e información relacionada con los procesos, asi como el posicionamiento de la campaña conquistando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</si>
  <si>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</si>
  <si>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</si>
  <si>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</si>
  <si>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 xml:space="preserve">                                                                                                                                                                             Se apoya en la realizacion de los eventos de emprendimientos con aliados nacional entre ellos LATAM Airlines, MIncomercio, Anato, Fontur, etc - Aprendiendo a emprender en turismo y campañemto de innovacion en turismo sostenible con la participacion de 54 estudiantes tanto del  infotep del progrma de turismo sostenible y de secundaria de san andres islas.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</si>
  <si>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</si>
  <si>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Realización de análisis cuantitativo y cualitativo de las fichas de caracterización realizadas a los estudientes,
Orientación y asesoría psicológica a la comunidad estudiantil, participación de l</t>
  </si>
  <si>
    <t xml:space="preserve">Se categoriza el grupo de investigación de la institución en Colciencias.
Se participa en especios de ciencia, tecnología e innovación CODECTI y así mismo en el comité de competitividad. 
</t>
  </si>
  <si>
    <t xml:space="preserve">
Se participa en Taller para el fortalecimiento de la capacidad de formulación y estructuración en proyectos de CTeI en el departamento de San Andrés, Providencia y Santa Catalina.
Se Coordina Plan de Trabajo y guía línea de Investigación Académica. 
Se programa y realiza el primer foro de ciencia, tecnología e innovación de ecosistemas estratégicos insulares y el primer encuentro de grupos de investigación del caribe insular colombiano en convenio con Universidad Nacional y Coralina en el marco de la semana de la ciencia, tecnología e información
Se participa en convocatoria colciencias del SGR en alianza con la CUC
</t>
  </si>
  <si>
    <t xml:space="preserve">Se desarrollan actividades la apropiación y uso de los espacios lúdicos y deportivos de la institución, asi como el uso del GYM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</si>
  <si>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</si>
  <si>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</si>
  <si>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</si>
  <si>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</si>
  <si>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 xml:space="preserve">
Inicio proceso de contratación servicio de apoyo logístico para la realización de actividades y eventos del área.
Entrega de bonos de transporte para los esudiantes que lo requieran.</t>
  </si>
  <si>
    <t>Fortalecer la institución con estrategias para mejorar la calidad, pertinencia y permanencia de los programa</t>
  </si>
  <si>
    <t>Se continua con campaña de divulgación para la apertura de los 2 nuevos programas para el primer semestre del 2020</t>
  </si>
  <si>
    <t>CUARTO SEGUIMIENTO 2019</t>
  </si>
  <si>
    <t>Se realizan obras de mantenimiento y mejora a la infraestructura física de la institución: pintura del edificio, arreglos locativos (techo, paredes con humedad, etc.), mantenimiento a la garita de vigilancia.</t>
  </si>
  <si>
    <t>Se realizan capacitaciones a los docentes de planta y catedráticos en temas de TICS y saberes transversales.</t>
  </si>
  <si>
    <t>Se realizan jornadas de promoción y divulgación de la nueva oferta académica en los barrios y en el sector empresarial.</t>
  </si>
  <si>
    <t>Se presentan ante el consejo directivo la política y se realizan actividades referentes a la publicidad y posicionamiento del centro de lenguas de la institución</t>
  </si>
  <si>
    <t>Organizador del Foro “Ciencia, Tecnología e Innovación para la Gestión del Conocimiento de Ecosistemas Estratégicos Insulares"   y el Ier Encuentro de Grupos de Investigación del Caribe Insular. 4 de octubre 2019.
Participación en el III SEMINARIO INTERNACIONAL DE INVESTIGACIÓN EN TURISMO y  II Encuentro Nacional de Ciencia, Tecnología e Innovación en Turismo de Colombia – RedCTITur.  Infotep se postula y hace parte de la REDCTITur. 16 al 18 Octubre 2019. Medellín 
Participación en la estructuración y actualización de las Agendas Departamentales de Competitividad e Innovación 21 y 30 de octubre 2019.
2 Proyectos Formulados de Investigación (Turismo y emprendimientos artísticos y -Turismo y emprendimientos gastronómicos). 
5 artículos publicables para revistas indexadas. Matrices de Mapas Vivos Territoriales. Documento Propuesta para la implementación de Centro de Recursos, Documento Propuesta para la implementación de Laboratorio de Innovación.
Organizador del II Simposio de Turismo Sostenible y Emprendimiento Turístico. 29 de Noviembre 2019. 
Organización del Foro “Calidad Educativa” Propuestas de Fortalecimiento Académico Institucional. 06 de Diciembre 2019 en las Instalaciones de Infotep.
Resultados Finales Colciencias Convocatoria Grupos de Investigación Categorización.
Nombre del Grupo:    Territorio, Desarrollo, Cultura y Turismo Sostenible
Estado: RECONOCIDO
Categoría: C
Resultado de análisis para la tipificación de integrante o investigador - Convocatoria 833 de 2018
Investigador Junior (IJ) (1)
Integrante Vinculado Con Especialización (IVE) (2)
Integrante Vinculado Con Pregrado (IVP) (2)
Integrante Vinculado Con Maestría O Especialidad Médica (IVM) ((2)
Estudiante De Maestría O Especialidad Médica (EM) (2)
Formulación de cuatro (4) Proyectos: “Analítica de datos para soporte a la toma de decisiones que impulsen el turismo sostenible en posadas nativas del Archipiélago de San Andrés, Providencia y Santa Catalina”
"Fortalecimiento de las capacidades y Habilidades de investigación e innovación para jóvenes técnicos y Tecnólogos del departamento de San Andrés y Providencia mediante Becas-pasantía en grupos de investigación reconocidos por el del sistema Nacional de ciencia, tecnología e innovación"
"Aprovechamiento Sostenible de los recursos renovables y residuos solidos generados en el sector hotelero de San Andrés, Providencia y Santa Catalina como estrategia para el establecimiento de la Huella de carbono.
Fortalecimiento de las capacidades Técnicas y Científicas del Laboratorio de Innovación turística Instituto nacionald e Formación Técnica Profesional INFOTEP.</t>
  </si>
  <si>
    <t>1) Se continuó con la difusión e implementación  de todas las actividades académicas, deportivas  y culturales a la comunidad de egresados, así mismo se compartieron ofertas laborales.                                                                                       2) Se realiza el acompañamiento a los estudiantes para el mejoramiento de sus competencias comunicativas.                                                   
 3) Se continua con el seguimiento a los estudiantes que se encuentran haciendo prácticas y se les brindó asesoría  a los que van se encuentran por iniciar su proceso de prácticas empresariales.
Se cumplió según lo proyectado en un 60%</t>
  </si>
  <si>
    <t>Se finaliza el último ciclo de acompañamiento a la implementación de MIPG a nivel institucional por medio de la realización del taller para los riesgos institucionales, los cuales fueron formulados y  aprobados en su mayoría. 100%</t>
  </si>
  <si>
    <t>Realización 8vo Simulacro Nacional de Emergencia. Gestión en los exámenes ocupacionales para funcionarios. Apoyo con el diseño de la señalética en Braille y Lengua de Señas. Auditoria SG-SST. Realización pausas activas mentales  y física. Realización diagnóstico técnico para dar de baja a sillas para oficinas. Taller de Socialización ¿Que hacer en caso de accidente laboral? ¿Qué hacer en caso de enfermedad laboral?. Realización inspección de extintores y botiquines. Curso Brigadas de emergencia (50 horas de duración). Capacitación - Taller COPASST Resolución 2013 de 1986. Informe de gestión Comparativo avance condición de salud de los funcionarios 2018-2019 según lo detectado en los exámenes médicos ocupacionales periódicos. Asistencia al 5to  comité departamental de Seguridad y Salud en el Trabajo. Entrega de recomendaciones de los exámenes médicos ocupacionales periódicos realizados a los funcionarios. Realización de merienda saludable.
 Siendo así acorde con la meta e propuesta se cumple en un 90%</t>
  </si>
  <si>
    <t xml:space="preserve">El INFOTEP tuvo un 80% de participación en las actividades desarrolladas por la Red de Emprendimiento Departamental discriminadas de la siguiente manera:
1. Doscientas treinta y tres (233) personas sensibilizadas en cultura del emprendimiento
2. Seis (6) empresas en asesorías de creación en cámara de comercio.
3. Seis (6)  proyectos formulados presentados a Convocatoria de Impulsa-Aldea
4. Siete (7) empresas asistidas en diferentes temas
5. Siete (7) Asesorías para la identificación de ideas de negocios 
6. Siete (7) Empresas creadas
7. Campamento con estudiantes de secundarias con la identificación de tres ideas negocios juveniles con capital semilla con apoyo de la fundación Junior Achivement
8. Seis (6) iniciativas de negocios identificadas en el programa de maricultura de Providencia.
Se desarrollaron en total 8 acciones para la promoción del emprendimiento
</t>
  </si>
  <si>
    <t>Se brinda atención psicológica a los estudiantes, actividades de promoción y prevención en salud, práctica deportiva y acompañamiento y monitoría en competencias básicas como las comunicativas y matemáticas. (500 Beneficiarios)</t>
  </si>
  <si>
    <t>Se realizaron intercambios deportivos, actividades con el grupo de danzas (256 beneficiarios)</t>
  </si>
  <si>
    <t>Se entregan los incentivos como bonos escolares, camisetas, lapiceros, entre otros (160 beneficiarios)</t>
  </si>
  <si>
    <t>Se certifican a los estudiantes de los cursos de inglés y creole. Un total de 94 inscritos sobrepasando la meta de 33 inscritos</t>
  </si>
  <si>
    <t>Aprobación de la política de gestión documental, así como el plan de intervención de los lineamientos técnicos para la Gestión Documental, para un total del 100%, respecto a lo planeado se tien como referente la asistenciatécnica de la SDO del MEN</t>
  </si>
  <si>
    <t>Se finalizan las actividades contempladas en el plan de comunicaciones para la vigencia</t>
  </si>
  <si>
    <t>Se registraron en total 4 de 5 programas académicos pertienentes a las necesidades de la región, la meta de inscripción al cierre en total fue de 82 estudiantes 114.</t>
  </si>
  <si>
    <t>Se aprueba la política de internacionalización  con su respectivo plan de trabajo.</t>
  </si>
  <si>
    <t>La Gestión del talento humano cuenta con los 6 planes en ejeucción.
Se realiza la ejecución de las actividades finales de los planes de talento humano con la comunidad educativa, por medio de la implementación de actividades de bienestar y estímulos entre los que se encontraron la fiesta de fin de año con los funcionarios, entrega de bonos para actividades de bienestar, entre otras. (planes de Talento Humano, se encuentran publicados, se debe hacer su actualización para la vigencia 2020)</t>
  </si>
  <si>
    <t>Dentro del proceso de iniciación de la implementación del modelo de autoevaluación se determina que se debe actualizar el existente en la institución, por lo cual se trabajan en las actividades pertinentes, se cumple con la meta establecida hasta el 85%</t>
  </si>
  <si>
    <t>AVANCE PORCENTUAL</t>
  </si>
  <si>
    <t>RESULTADO 2019</t>
  </si>
  <si>
    <t>Se brindó antención promoción de la salud y atención psicológica a la comunidad educativa para prevención de la deserción. (700 Beneficiarios: 75 estudiantes en atención psicosocial y 625 en charlas, sensibilizaciones, jornadas de salud y talleres de promoción y prevención en salud)</t>
  </si>
  <si>
    <t>Se realizan las últimas actividades contempladas para las prácticas deportivos en la comunidad educativa: uso del gimnasio, jornadas de deportes náuticos, participación de funcionarios en los juegos sectoriales, torneos deportivos con estudiantes. (840 beneficiarios)</t>
  </si>
  <si>
    <t xml:space="preserve">Se inició la implementacion de las politicas de gobierno y seguridad digital y se realizan los simulacros para la medición de FURAG 2019 actualizando procedimientos y aprobando las políticas  gobierno y seguridad digital. </t>
  </si>
  <si>
    <t xml:space="preserve">Diseñar e Implementar una política de internacionalización </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</si>
  <si>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</si>
  <si>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3) Se inicia sondeo con egresados para conocer intereses de actualizacion en temas como: couching, salud y seguridad en el trabajo, liderazgo, economias narajanja, azul y verde.                                                                             4) Se  difunde en sitio web y redes sociales entre egresados y comunidad en general la oferta de posgrado con Uniremington a través de comunicaciones INFOTEP</t>
  </si>
  <si>
    <t>1) Se realizó difusión de todas las actividades académicas, deportivas  y culturales a la comunidad de egresados, así mismo se compartieron ofertas laborales.                                                  2) Se inició el tramite para contratar tallerista para mejorar las competencias comunicativas de los estudiantes.                                                         3) Se realizó socialización del programa Estado Joven a los diferentes programas técnicos profesionales.                                                       4) Se realizó seguimiento a los estudiantes que se encuentran haciendo prácticas empresariales en el sector productivo y se les brindó asesoría  a los que van a iniciar el proceso.</t>
  </si>
  <si>
    <t>Continuación de las actividades descritas en la campaña conquistando MIPG, tales como lanzamiento, líderes, ruta de MIPG</t>
  </si>
  <si>
    <t xml:space="preserve">Aplicación de la evaluación inicial del SGSST. Elaboración del plan de mejoramiento con el objeto de definir plan de acción según hallazgo de la evaluación inicial. Elaboración de ajuste y aprobación del Plan de Trabajo Anual del SGSST vigencia 2019. Actualización programa de capacitación. Actualización Programa Estilo de Vida Saludable. </t>
  </si>
  <si>
    <t>Porcentaje de cumplimiento del plan</t>
  </si>
  <si>
    <t>PLAN DE ACCIÓN 2019
INSTITUTO NACIONAL DE FORMACIÓN TÉCNICA Y PROFESIONAL - INFOTEP
31 de diciembre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</si>
</sst>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_);_(&quot;$&quot;\ * \(#,##0\);_(&quot;$&quot;\ * &quot;-&quot;_);_(@_)"/>
    <numFmt numFmtId="165" formatCode="_(&quot;$&quot;\ * #,##0.00_);_(&quot;$&quot;\ * \(#,##0.00\);_(&quot;$&quot;\ * &quot;-&quot;??_);_(@_)"/>
    <numFmt numFmtId="166" formatCode="_-&quot;$&quot;* #,##0_-;\-&quot;$&quot;* #,##0_-;_-&quot;$&quot;* &quot;-&quot;??_-;_-@_-"/>
    <numFmt numFmtId="167"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3">
    <fill>
      <patternFill patternType="none"/>
    </fill>
    <fill>
      <patternFill patternType="gray125"/>
    </fill>
    <fill>
      <patternFill patternType="solid">
        <fgColor theme="7" tint="0.79998168889431442"/>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s>
  <cellStyleXfs count="6">
    <xf numFmtId="0" fontId="0" fillId="0" borderId="0"/>
    <xf numFmtId="165"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49" fontId="8" fillId="0" borderId="0" applyFill="0" applyBorder="0" applyProtection="0">
      <alignment horizontal="left" vertical="center"/>
    </xf>
    <xf numFmtId="9" fontId="1" fillId="0" borderId="0" applyFont="0" applyFill="0" applyBorder="0" applyAlignment="0" applyProtection="0"/>
  </cellStyleXfs>
  <cellXfs count="106">
    <xf numFmtId="0" fontId="0" fillId="0" borderId="0" xfId="0"/>
    <xf numFmtId="166" fontId="4" fillId="0" borderId="9" xfId="1" applyNumberFormat="1" applyFont="1" applyFill="1" applyBorder="1" applyAlignment="1">
      <alignment vertical="center"/>
    </xf>
    <xf numFmtId="166" fontId="4" fillId="0" borderId="15" xfId="1" applyNumberFormat="1" applyFont="1" applyFill="1" applyBorder="1" applyAlignment="1">
      <alignment vertical="center"/>
    </xf>
    <xf numFmtId="0" fontId="0" fillId="0" borderId="0" xfId="0" applyFont="1" applyFill="1"/>
    <xf numFmtId="0" fontId="0" fillId="0" borderId="17" xfId="0" applyFont="1" applyFill="1" applyBorder="1" applyAlignment="1">
      <alignment vertical="center" wrapText="1"/>
    </xf>
    <xf numFmtId="0" fontId="9" fillId="0" borderId="7" xfId="0" applyFont="1" applyFill="1" applyBorder="1" applyAlignment="1">
      <alignment vertical="center" wrapText="1"/>
    </xf>
    <xf numFmtId="0" fontId="3" fillId="0" borderId="6" xfId="0" applyFont="1" applyFill="1" applyBorder="1" applyAlignment="1">
      <alignmen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1" fontId="3" fillId="0" borderId="21" xfId="0" applyNumberFormat="1" applyFont="1" applyFill="1" applyBorder="1" applyAlignment="1">
      <alignment horizontal="center" vertical="center" wrapText="1"/>
    </xf>
    <xf numFmtId="9" fontId="3" fillId="0" borderId="7" xfId="5" applyFont="1" applyFill="1" applyBorder="1" applyAlignment="1">
      <alignment horizontal="center" vertical="center" wrapText="1"/>
    </xf>
    <xf numFmtId="9" fontId="3" fillId="0" borderId="21" xfId="5" applyFont="1" applyFill="1" applyBorder="1" applyAlignment="1">
      <alignment horizontal="center" vertical="center" wrapText="1"/>
    </xf>
    <xf numFmtId="9" fontId="0" fillId="0" borderId="0" xfId="5" applyFont="1" applyFill="1"/>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165" fontId="4" fillId="0" borderId="9" xfId="1" applyFont="1" applyFill="1" applyBorder="1" applyAlignment="1">
      <alignment horizontal="center" vertical="center"/>
    </xf>
    <xf numFmtId="0" fontId="0" fillId="0" borderId="10" xfId="0" applyFont="1" applyFill="1" applyBorder="1" applyAlignment="1">
      <alignment vertical="center" wrapText="1"/>
    </xf>
    <xf numFmtId="9" fontId="0" fillId="0" borderId="7" xfId="5" applyFont="1" applyFill="1" applyBorder="1" applyAlignment="1">
      <alignment horizontal="center" vertical="center"/>
    </xf>
    <xf numFmtId="165" fontId="4" fillId="0" borderId="9" xfId="1" applyFont="1" applyFill="1" applyBorder="1" applyAlignment="1">
      <alignment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9" fontId="0" fillId="0" borderId="11" xfId="5" applyFont="1" applyFill="1" applyBorder="1" applyAlignment="1">
      <alignment vertical="center"/>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vertical="center" wrapText="1"/>
    </xf>
    <xf numFmtId="0" fontId="0" fillId="0" borderId="7" xfId="0" applyFont="1" applyFill="1" applyBorder="1" applyAlignment="1">
      <alignment horizontal="center" vertical="center"/>
    </xf>
    <xf numFmtId="0" fontId="3" fillId="0" borderId="1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165" fontId="4" fillId="0" borderId="15" xfId="1" applyFont="1" applyFill="1" applyBorder="1" applyAlignment="1">
      <alignment vertical="center"/>
    </xf>
    <xf numFmtId="0" fontId="0" fillId="0" borderId="0" xfId="0" applyNumberFormat="1" applyFont="1" applyFill="1"/>
    <xf numFmtId="9" fontId="0" fillId="0" borderId="7" xfId="5" applyFont="1" applyFill="1" applyBorder="1" applyAlignment="1">
      <alignment vertical="center"/>
    </xf>
    <xf numFmtId="0" fontId="0" fillId="0" borderId="0" xfId="0" applyFont="1" applyFill="1" applyBorder="1" applyAlignment="1">
      <alignment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0" xfId="0"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7"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0" fillId="0" borderId="7" xfId="0" applyFont="1" applyFill="1" applyBorder="1" applyAlignment="1">
      <alignment horizontal="center" vertical="center" wrapText="1"/>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0" fillId="0" borderId="7"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4" xfId="0" applyFont="1" applyFill="1" applyBorder="1" applyAlignment="1">
      <alignment horizontal="center" vertical="center"/>
    </xf>
    <xf numFmtId="9" fontId="0" fillId="0" borderId="11" xfId="5" applyFont="1" applyFill="1" applyBorder="1" applyAlignment="1">
      <alignment horizontal="center" vertical="center"/>
    </xf>
    <xf numFmtId="9" fontId="0" fillId="0" borderId="14" xfId="5" applyFont="1" applyFill="1" applyBorder="1" applyAlignment="1">
      <alignment horizontal="center" vertical="center"/>
    </xf>
    <xf numFmtId="9" fontId="0" fillId="0" borderId="10" xfId="5" applyFont="1" applyFill="1" applyBorder="1" applyAlignment="1">
      <alignment horizontal="center" vertical="center"/>
    </xf>
    <xf numFmtId="9" fontId="3" fillId="0" borderId="11" xfId="5" applyFont="1" applyFill="1" applyBorder="1" applyAlignment="1">
      <alignment horizontal="center" vertical="center" wrapText="1"/>
    </xf>
    <xf numFmtId="9" fontId="3" fillId="0" borderId="10" xfId="5" applyFont="1" applyFill="1" applyBorder="1" applyAlignment="1">
      <alignment horizontal="center" vertical="center" wrapText="1"/>
    </xf>
    <xf numFmtId="0" fontId="3" fillId="2" borderId="10" xfId="0" applyFont="1" applyFill="1" applyBorder="1" applyAlignment="1">
      <alignment vertical="center" wrapText="1"/>
    </xf>
    <xf numFmtId="0" fontId="3" fillId="2" borderId="7" xfId="0" applyFont="1" applyFill="1" applyBorder="1" applyAlignment="1">
      <alignment horizontal="center" vertical="center" wrapText="1"/>
    </xf>
    <xf numFmtId="9" fontId="3" fillId="2" borderId="7" xfId="0" applyNumberFormat="1" applyFont="1" applyFill="1" applyBorder="1" applyAlignment="1">
      <alignment horizontal="center" vertical="center" wrapText="1"/>
    </xf>
    <xf numFmtId="0" fontId="0" fillId="2" borderId="7" xfId="0" applyFont="1" applyFill="1" applyBorder="1" applyAlignment="1">
      <alignment vertical="center" wrapText="1"/>
    </xf>
    <xf numFmtId="0" fontId="0" fillId="2" borderId="17" xfId="0" applyFont="1" applyFill="1" applyBorder="1" applyAlignment="1">
      <alignment vertical="center" wrapText="1"/>
    </xf>
    <xf numFmtId="166" fontId="4" fillId="2" borderId="9" xfId="1" applyNumberFormat="1" applyFont="1" applyFill="1" applyBorder="1" applyAlignment="1">
      <alignment vertical="center"/>
    </xf>
  </cellXfs>
  <cellStyles count="6">
    <cellStyle name="BodyStyle" xfId="4" xr:uid="{00000000-0005-0000-0000-000000000000}"/>
    <cellStyle name="Moneda" xfId="1" builtinId="4"/>
    <cellStyle name="Moneda [0] 2" xfId="2" xr:uid="{00000000-0005-0000-0000-000002000000}"/>
    <cellStyle name="Moneda 2" xfId="3" xr:uid="{00000000-0005-0000-0000-000003000000}"/>
    <cellStyle name="Normal" xfId="0" builtinId="0"/>
    <cellStyle name="Porcentaj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36"/>
  <sheetViews>
    <sheetView tabSelected="1" topLeftCell="J7" zoomScale="86" zoomScaleNormal="86" workbookViewId="0">
      <selection activeCell="L8" sqref="L8:O8"/>
    </sheetView>
  </sheetViews>
  <sheetFormatPr baseColWidth="10" defaultRowHeight="20.100000000000001" customHeight="1" x14ac:dyDescent="0.25"/>
  <cols>
    <col min="1" max="1" width="11.42578125" style="3"/>
    <col min="2" max="3" width="11.42578125" style="3" customWidth="1"/>
    <col min="4" max="4" width="14.28515625" style="3" customWidth="1"/>
    <col min="5" max="5" width="24.140625" style="3" customWidth="1"/>
    <col min="6" max="10" width="11.42578125" style="3" customWidth="1"/>
    <col min="11" max="11" width="23.7109375" style="3" customWidth="1"/>
    <col min="12" max="13" width="47" style="3" customWidth="1"/>
    <col min="14" max="14" width="35.85546875" style="3" customWidth="1"/>
    <col min="15" max="15" width="117" style="3" customWidth="1"/>
    <col min="16" max="16" width="22.7109375" style="3" customWidth="1"/>
    <col min="17" max="16384" width="11.42578125" style="3"/>
  </cols>
  <sheetData>
    <row r="1" spans="1:16" ht="51.75" customHeight="1" thickBot="1" x14ac:dyDescent="0.3">
      <c r="A1" s="56" t="s">
        <v>173</v>
      </c>
      <c r="B1" s="57"/>
      <c r="C1" s="57"/>
      <c r="D1" s="57"/>
      <c r="E1" s="57"/>
      <c r="F1" s="57"/>
      <c r="G1" s="57"/>
      <c r="H1" s="57"/>
      <c r="I1" s="57"/>
      <c r="J1" s="57"/>
      <c r="K1" s="57"/>
      <c r="L1" s="57"/>
      <c r="M1" s="57"/>
      <c r="N1" s="57"/>
      <c r="O1" s="57"/>
      <c r="P1" s="58"/>
    </row>
    <row r="2" spans="1:16" ht="20.100000000000001" customHeight="1" x14ac:dyDescent="0.25">
      <c r="A2" s="59" t="s">
        <v>1</v>
      </c>
      <c r="B2" s="61" t="s">
        <v>2</v>
      </c>
      <c r="C2" s="59" t="s">
        <v>3</v>
      </c>
      <c r="D2" s="63" t="s">
        <v>4</v>
      </c>
      <c r="E2" s="63" t="s">
        <v>5</v>
      </c>
      <c r="F2" s="63" t="s">
        <v>6</v>
      </c>
      <c r="G2" s="53" t="s">
        <v>64</v>
      </c>
      <c r="H2" s="63" t="s">
        <v>7</v>
      </c>
      <c r="I2" s="53" t="s">
        <v>162</v>
      </c>
      <c r="J2" s="53" t="s">
        <v>161</v>
      </c>
      <c r="K2" s="63" t="s">
        <v>8</v>
      </c>
      <c r="L2" s="53" t="s">
        <v>92</v>
      </c>
      <c r="M2" s="53" t="s">
        <v>93</v>
      </c>
      <c r="N2" s="53" t="s">
        <v>94</v>
      </c>
      <c r="O2" s="53" t="s">
        <v>141</v>
      </c>
      <c r="P2" s="65" t="s">
        <v>9</v>
      </c>
    </row>
    <row r="3" spans="1:16" ht="20.100000000000001" customHeight="1" x14ac:dyDescent="0.25">
      <c r="A3" s="60"/>
      <c r="B3" s="62"/>
      <c r="C3" s="60"/>
      <c r="D3" s="64"/>
      <c r="E3" s="64"/>
      <c r="F3" s="64"/>
      <c r="G3" s="54"/>
      <c r="H3" s="64"/>
      <c r="I3" s="54"/>
      <c r="J3" s="54"/>
      <c r="K3" s="64"/>
      <c r="L3" s="54"/>
      <c r="M3" s="54"/>
      <c r="N3" s="54"/>
      <c r="O3" s="54"/>
      <c r="P3" s="66"/>
    </row>
    <row r="4" spans="1:16" ht="20.100000000000001" customHeight="1" x14ac:dyDescent="0.25">
      <c r="A4" s="60"/>
      <c r="B4" s="62"/>
      <c r="C4" s="60"/>
      <c r="D4" s="64"/>
      <c r="E4" s="64"/>
      <c r="F4" s="64"/>
      <c r="G4" s="55"/>
      <c r="H4" s="64"/>
      <c r="I4" s="55"/>
      <c r="J4" s="55"/>
      <c r="K4" s="64"/>
      <c r="L4" s="55"/>
      <c r="M4" s="55"/>
      <c r="N4" s="55"/>
      <c r="O4" s="55"/>
      <c r="P4" s="67"/>
    </row>
    <row r="5" spans="1:16" ht="74.25" customHeight="1" x14ac:dyDescent="0.25">
      <c r="A5" s="68"/>
      <c r="B5" s="69" t="s">
        <v>139</v>
      </c>
      <c r="C5" s="73" t="s">
        <v>11</v>
      </c>
      <c r="D5" s="45" t="s">
        <v>12</v>
      </c>
      <c r="E5" s="45" t="s">
        <v>76</v>
      </c>
      <c r="F5" s="45" t="s">
        <v>13</v>
      </c>
      <c r="G5" s="45">
        <f>73</f>
        <v>73</v>
      </c>
      <c r="H5" s="47">
        <f>(G5*1.3)</f>
        <v>94.9</v>
      </c>
      <c r="I5" s="47">
        <v>114</v>
      </c>
      <c r="J5" s="98">
        <f>+I5/H5</f>
        <v>1.2012644889357218</v>
      </c>
      <c r="K5" s="34" t="s">
        <v>14</v>
      </c>
      <c r="L5" s="4" t="s">
        <v>95</v>
      </c>
      <c r="M5" s="4" t="s">
        <v>96</v>
      </c>
      <c r="N5" s="4" t="s">
        <v>140</v>
      </c>
      <c r="O5" s="34" t="s">
        <v>157</v>
      </c>
      <c r="P5" s="1">
        <v>50000000</v>
      </c>
    </row>
    <row r="6" spans="1:16" ht="115.5" customHeight="1" x14ac:dyDescent="0.25">
      <c r="A6" s="68"/>
      <c r="B6" s="69"/>
      <c r="C6" s="74"/>
      <c r="D6" s="51"/>
      <c r="E6" s="46"/>
      <c r="F6" s="46"/>
      <c r="G6" s="46"/>
      <c r="H6" s="48"/>
      <c r="I6" s="48"/>
      <c r="J6" s="99"/>
      <c r="K6" s="34" t="s">
        <v>15</v>
      </c>
      <c r="L6" s="4" t="s">
        <v>97</v>
      </c>
      <c r="M6" s="4" t="s">
        <v>100</v>
      </c>
      <c r="N6" s="4" t="s">
        <v>101</v>
      </c>
      <c r="O6" s="24" t="s">
        <v>144</v>
      </c>
      <c r="P6" s="1">
        <v>80000000</v>
      </c>
    </row>
    <row r="7" spans="1:16" ht="129.75" customHeight="1" x14ac:dyDescent="0.25">
      <c r="A7" s="68"/>
      <c r="B7" s="69"/>
      <c r="C7" s="17" t="s">
        <v>16</v>
      </c>
      <c r="D7" s="51"/>
      <c r="E7" s="5" t="s">
        <v>17</v>
      </c>
      <c r="F7" s="15" t="s">
        <v>13</v>
      </c>
      <c r="G7" s="18">
        <f>73+71</f>
        <v>144</v>
      </c>
      <c r="H7" s="15">
        <v>200</v>
      </c>
      <c r="I7" s="15">
        <v>500</v>
      </c>
      <c r="J7" s="12">
        <f>+I7/H7</f>
        <v>2.5</v>
      </c>
      <c r="K7" s="34" t="s">
        <v>18</v>
      </c>
      <c r="L7" s="4" t="s">
        <v>102</v>
      </c>
      <c r="M7" s="4" t="s">
        <v>98</v>
      </c>
      <c r="N7" s="4" t="s">
        <v>99</v>
      </c>
      <c r="O7" s="4" t="s">
        <v>151</v>
      </c>
      <c r="P7" s="1">
        <v>100000000</v>
      </c>
    </row>
    <row r="8" spans="1:16" ht="282" customHeight="1" x14ac:dyDescent="0.25">
      <c r="A8" s="68"/>
      <c r="B8" s="69"/>
      <c r="C8" s="6" t="s">
        <v>19</v>
      </c>
      <c r="D8" s="51"/>
      <c r="E8" s="100" t="s">
        <v>20</v>
      </c>
      <c r="F8" s="101" t="s">
        <v>21</v>
      </c>
      <c r="G8" s="101" t="s">
        <v>65</v>
      </c>
      <c r="H8" s="102">
        <v>0.6</v>
      </c>
      <c r="I8" s="102">
        <v>0.6</v>
      </c>
      <c r="J8" s="102">
        <f>+I8/H8</f>
        <v>1</v>
      </c>
      <c r="K8" s="103" t="s">
        <v>22</v>
      </c>
      <c r="L8" s="104" t="s">
        <v>167</v>
      </c>
      <c r="M8" s="104" t="s">
        <v>168</v>
      </c>
      <c r="N8" s="104" t="s">
        <v>169</v>
      </c>
      <c r="O8" s="104" t="s">
        <v>147</v>
      </c>
      <c r="P8" s="105">
        <v>80000000</v>
      </c>
    </row>
    <row r="9" spans="1:16" ht="107.25" customHeight="1" x14ac:dyDescent="0.25">
      <c r="A9" s="68"/>
      <c r="B9" s="69"/>
      <c r="C9" s="6"/>
      <c r="D9" s="51"/>
      <c r="E9" s="16" t="s">
        <v>166</v>
      </c>
      <c r="F9" s="15" t="s">
        <v>23</v>
      </c>
      <c r="G9" s="15">
        <v>0</v>
      </c>
      <c r="H9" s="15">
        <v>1</v>
      </c>
      <c r="I9" s="15">
        <v>1</v>
      </c>
      <c r="J9" s="12">
        <f>+I9/H9</f>
        <v>1</v>
      </c>
      <c r="K9" s="34" t="s">
        <v>24</v>
      </c>
      <c r="L9" s="4" t="s">
        <v>103</v>
      </c>
      <c r="M9" s="4" t="s">
        <v>104</v>
      </c>
      <c r="N9" s="4" t="s">
        <v>145</v>
      </c>
      <c r="O9" s="4" t="s">
        <v>158</v>
      </c>
      <c r="P9" s="1">
        <v>20000000</v>
      </c>
    </row>
    <row r="10" spans="1:16" ht="198" customHeight="1" thickBot="1" x14ac:dyDescent="0.3">
      <c r="A10" s="68"/>
      <c r="B10" s="69"/>
      <c r="C10" s="7"/>
      <c r="D10" s="52"/>
      <c r="E10" s="8" t="s">
        <v>25</v>
      </c>
      <c r="F10" s="36" t="s">
        <v>21</v>
      </c>
      <c r="G10" s="36">
        <v>25</v>
      </c>
      <c r="H10" s="9">
        <f>(25*1.3)</f>
        <v>32.5</v>
      </c>
      <c r="I10" s="11">
        <v>94</v>
      </c>
      <c r="J10" s="13">
        <f>+I10/H10</f>
        <v>2.8923076923076922</v>
      </c>
      <c r="K10" s="10" t="s">
        <v>88</v>
      </c>
      <c r="L10" s="10" t="s">
        <v>90</v>
      </c>
      <c r="M10" s="10" t="s">
        <v>89</v>
      </c>
      <c r="N10" s="10" t="s">
        <v>105</v>
      </c>
      <c r="O10" s="10" t="s">
        <v>154</v>
      </c>
      <c r="P10" s="2">
        <v>70000000</v>
      </c>
    </row>
    <row r="11" spans="1:16" ht="50.1" customHeight="1" thickBot="1" x14ac:dyDescent="0.3">
      <c r="A11" s="56" t="s">
        <v>0</v>
      </c>
      <c r="B11" s="57"/>
      <c r="C11" s="57"/>
      <c r="D11" s="57"/>
      <c r="E11" s="57"/>
      <c r="F11" s="57"/>
      <c r="G11" s="57"/>
      <c r="H11" s="57"/>
      <c r="I11" s="57"/>
      <c r="J11" s="57"/>
      <c r="K11" s="57"/>
      <c r="L11" s="57"/>
      <c r="M11" s="57"/>
      <c r="N11" s="57"/>
      <c r="O11" s="57"/>
      <c r="P11" s="58"/>
    </row>
    <row r="12" spans="1:16" ht="49.5" customHeight="1" x14ac:dyDescent="0.25">
      <c r="A12" s="70" t="s">
        <v>1</v>
      </c>
      <c r="B12" s="71" t="s">
        <v>2</v>
      </c>
      <c r="C12" s="71" t="s">
        <v>3</v>
      </c>
      <c r="D12" s="71" t="s">
        <v>4</v>
      </c>
      <c r="E12" s="71" t="s">
        <v>5</v>
      </c>
      <c r="F12" s="71" t="s">
        <v>6</v>
      </c>
      <c r="G12" s="75" t="s">
        <v>64</v>
      </c>
      <c r="H12" s="71" t="s">
        <v>7</v>
      </c>
      <c r="I12" s="53" t="s">
        <v>162</v>
      </c>
      <c r="J12" s="53" t="s">
        <v>161</v>
      </c>
      <c r="K12" s="76" t="s">
        <v>8</v>
      </c>
      <c r="L12" s="53" t="s">
        <v>92</v>
      </c>
      <c r="M12" s="53" t="s">
        <v>93</v>
      </c>
      <c r="N12" s="53" t="s">
        <v>94</v>
      </c>
      <c r="O12" s="53" t="s">
        <v>141</v>
      </c>
      <c r="P12" s="78" t="s">
        <v>9</v>
      </c>
    </row>
    <row r="13" spans="1:16" ht="49.5" customHeight="1" x14ac:dyDescent="0.25">
      <c r="A13" s="68"/>
      <c r="B13" s="72"/>
      <c r="C13" s="72"/>
      <c r="D13" s="72"/>
      <c r="E13" s="72"/>
      <c r="F13" s="72"/>
      <c r="G13" s="51"/>
      <c r="H13" s="72"/>
      <c r="I13" s="54"/>
      <c r="J13" s="54"/>
      <c r="K13" s="77"/>
      <c r="L13" s="54"/>
      <c r="M13" s="54"/>
      <c r="N13" s="54"/>
      <c r="O13" s="54"/>
      <c r="P13" s="79"/>
    </row>
    <row r="14" spans="1:16" ht="49.5" customHeight="1" x14ac:dyDescent="0.25">
      <c r="A14" s="68"/>
      <c r="B14" s="72"/>
      <c r="C14" s="72"/>
      <c r="D14" s="72"/>
      <c r="E14" s="72"/>
      <c r="F14" s="72"/>
      <c r="G14" s="46"/>
      <c r="H14" s="72"/>
      <c r="I14" s="55"/>
      <c r="J14" s="55"/>
      <c r="K14" s="77"/>
      <c r="L14" s="55"/>
      <c r="M14" s="55"/>
      <c r="N14" s="55"/>
      <c r="O14" s="55"/>
      <c r="P14" s="80"/>
    </row>
    <row r="15" spans="1:16" ht="129" customHeight="1" x14ac:dyDescent="0.25">
      <c r="A15" s="17" t="s">
        <v>10</v>
      </c>
      <c r="B15" s="72" t="s">
        <v>26</v>
      </c>
      <c r="C15" s="84" t="s">
        <v>27</v>
      </c>
      <c r="D15" s="19" t="s">
        <v>28</v>
      </c>
      <c r="E15" s="49" t="s">
        <v>68</v>
      </c>
      <c r="F15" s="20" t="s">
        <v>21</v>
      </c>
      <c r="G15" s="21">
        <v>0.7</v>
      </c>
      <c r="H15" s="22">
        <v>0.8</v>
      </c>
      <c r="I15" s="22">
        <v>0.8</v>
      </c>
      <c r="J15" s="22">
        <f t="shared" ref="J15:J26" si="0">+I15/H15</f>
        <v>1</v>
      </c>
      <c r="K15" s="34" t="s">
        <v>29</v>
      </c>
      <c r="L15" s="4" t="s">
        <v>106</v>
      </c>
      <c r="M15" s="4" t="s">
        <v>170</v>
      </c>
      <c r="N15" s="4" t="s">
        <v>107</v>
      </c>
      <c r="O15" s="4" t="s">
        <v>148</v>
      </c>
      <c r="P15" s="23">
        <v>60000000</v>
      </c>
    </row>
    <row r="16" spans="1:16" ht="75" x14ac:dyDescent="0.25">
      <c r="A16" s="17" t="s">
        <v>30</v>
      </c>
      <c r="B16" s="72"/>
      <c r="C16" s="84"/>
      <c r="D16" s="19" t="s">
        <v>31</v>
      </c>
      <c r="E16" s="50"/>
      <c r="F16" s="20" t="s">
        <v>21</v>
      </c>
      <c r="G16" s="21">
        <v>0.3</v>
      </c>
      <c r="H16" s="22">
        <v>0.6</v>
      </c>
      <c r="I16" s="22">
        <v>1</v>
      </c>
      <c r="J16" s="22">
        <f t="shared" si="0"/>
        <v>1.6666666666666667</v>
      </c>
      <c r="K16" s="34" t="s">
        <v>32</v>
      </c>
      <c r="L16" s="4" t="s">
        <v>108</v>
      </c>
      <c r="M16" s="4" t="s">
        <v>81</v>
      </c>
      <c r="N16" s="4" t="s">
        <v>91</v>
      </c>
      <c r="O16" s="4" t="s">
        <v>155</v>
      </c>
      <c r="P16" s="23">
        <v>60000000</v>
      </c>
    </row>
    <row r="17" spans="1:16" ht="75" x14ac:dyDescent="0.25">
      <c r="A17" s="68" t="s">
        <v>33</v>
      </c>
      <c r="B17" s="72"/>
      <c r="C17" s="84" t="s">
        <v>34</v>
      </c>
      <c r="D17" s="19" t="s">
        <v>31</v>
      </c>
      <c r="E17" s="34" t="s">
        <v>66</v>
      </c>
      <c r="F17" s="20" t="s">
        <v>23</v>
      </c>
      <c r="G17" s="20">
        <v>6</v>
      </c>
      <c r="H17" s="35">
        <v>6</v>
      </c>
      <c r="I17" s="35">
        <v>6</v>
      </c>
      <c r="J17" s="25">
        <f t="shared" si="0"/>
        <v>1</v>
      </c>
      <c r="K17" s="34" t="s">
        <v>67</v>
      </c>
      <c r="L17" s="4" t="s">
        <v>110</v>
      </c>
      <c r="M17" s="4" t="s">
        <v>109</v>
      </c>
      <c r="N17" s="4" t="s">
        <v>111</v>
      </c>
      <c r="O17" s="4" t="s">
        <v>159</v>
      </c>
      <c r="P17" s="26">
        <v>15000000</v>
      </c>
    </row>
    <row r="18" spans="1:16" ht="195" x14ac:dyDescent="0.25">
      <c r="A18" s="68"/>
      <c r="B18" s="72"/>
      <c r="C18" s="84"/>
      <c r="D18" s="19" t="s">
        <v>31</v>
      </c>
      <c r="E18" s="27" t="s">
        <v>78</v>
      </c>
      <c r="F18" s="20" t="s">
        <v>21</v>
      </c>
      <c r="G18" s="21">
        <v>0.5</v>
      </c>
      <c r="H18" s="22">
        <v>0.9</v>
      </c>
      <c r="I18" s="22">
        <v>0.9</v>
      </c>
      <c r="J18" s="22">
        <f t="shared" si="0"/>
        <v>1</v>
      </c>
      <c r="K18" s="34" t="s">
        <v>35</v>
      </c>
      <c r="L18" s="4" t="s">
        <v>171</v>
      </c>
      <c r="M18" s="4" t="s">
        <v>112</v>
      </c>
      <c r="N18" s="4" t="s">
        <v>113</v>
      </c>
      <c r="O18" s="4" t="s">
        <v>149</v>
      </c>
      <c r="P18" s="26">
        <v>100000000</v>
      </c>
    </row>
    <row r="19" spans="1:16" ht="97.5" customHeight="1" x14ac:dyDescent="0.25">
      <c r="A19" s="68"/>
      <c r="B19" s="72"/>
      <c r="C19" s="28" t="s">
        <v>36</v>
      </c>
      <c r="D19" s="19" t="s">
        <v>31</v>
      </c>
      <c r="E19" s="28" t="s">
        <v>36</v>
      </c>
      <c r="F19" s="29" t="s">
        <v>23</v>
      </c>
      <c r="G19" s="29">
        <v>1</v>
      </c>
      <c r="H19" s="30">
        <v>1</v>
      </c>
      <c r="I19" s="30">
        <v>1</v>
      </c>
      <c r="J19" s="31">
        <f t="shared" si="0"/>
        <v>1</v>
      </c>
      <c r="K19" s="34" t="s">
        <v>74</v>
      </c>
      <c r="L19" s="4" t="s">
        <v>116</v>
      </c>
      <c r="M19" s="4" t="s">
        <v>117</v>
      </c>
      <c r="N19" s="4" t="s">
        <v>118</v>
      </c>
      <c r="O19" s="4" t="s">
        <v>142</v>
      </c>
      <c r="P19" s="26">
        <v>150000000</v>
      </c>
    </row>
    <row r="20" spans="1:16" ht="135" x14ac:dyDescent="0.25">
      <c r="A20" s="68"/>
      <c r="B20" s="72"/>
      <c r="C20" s="19" t="s">
        <v>37</v>
      </c>
      <c r="D20" s="19" t="s">
        <v>31</v>
      </c>
      <c r="E20" s="27" t="s">
        <v>79</v>
      </c>
      <c r="F20" s="20" t="s">
        <v>21</v>
      </c>
      <c r="G20" s="21">
        <v>0.6</v>
      </c>
      <c r="H20" s="22">
        <v>0.9</v>
      </c>
      <c r="I20" s="22">
        <v>0.8</v>
      </c>
      <c r="J20" s="22">
        <f t="shared" si="0"/>
        <v>0.88888888888888895</v>
      </c>
      <c r="K20" s="34" t="s">
        <v>38</v>
      </c>
      <c r="L20" s="4" t="s">
        <v>119</v>
      </c>
      <c r="M20" s="4" t="s">
        <v>120</v>
      </c>
      <c r="N20" s="4" t="s">
        <v>121</v>
      </c>
      <c r="O20" s="4" t="s">
        <v>165</v>
      </c>
      <c r="P20" s="26">
        <v>300000000</v>
      </c>
    </row>
    <row r="21" spans="1:16" ht="76.5" customHeight="1" x14ac:dyDescent="0.25">
      <c r="A21" s="68" t="s">
        <v>30</v>
      </c>
      <c r="B21" s="72"/>
      <c r="C21" s="84" t="s">
        <v>39</v>
      </c>
      <c r="D21" s="19" t="s">
        <v>28</v>
      </c>
      <c r="E21" s="34" t="s">
        <v>40</v>
      </c>
      <c r="F21" s="20" t="s">
        <v>23</v>
      </c>
      <c r="G21" s="20">
        <v>1</v>
      </c>
      <c r="H21" s="35">
        <v>1</v>
      </c>
      <c r="I21" s="35">
        <v>1</v>
      </c>
      <c r="J21" s="25">
        <f t="shared" si="0"/>
        <v>1</v>
      </c>
      <c r="K21" s="34" t="s">
        <v>69</v>
      </c>
      <c r="L21" s="43" t="s">
        <v>122</v>
      </c>
      <c r="M21" s="43" t="s">
        <v>123</v>
      </c>
      <c r="N21" s="43" t="s">
        <v>124</v>
      </c>
      <c r="O21" s="43" t="s">
        <v>156</v>
      </c>
      <c r="P21" s="26">
        <v>50000000</v>
      </c>
    </row>
    <row r="22" spans="1:16" ht="76.5" customHeight="1" x14ac:dyDescent="0.25">
      <c r="A22" s="68"/>
      <c r="B22" s="72"/>
      <c r="C22" s="84"/>
      <c r="D22" s="19" t="s">
        <v>28</v>
      </c>
      <c r="E22" s="34" t="s">
        <v>41</v>
      </c>
      <c r="F22" s="20" t="s">
        <v>21</v>
      </c>
      <c r="G22" s="21">
        <v>0.8</v>
      </c>
      <c r="H22" s="22">
        <v>0.9</v>
      </c>
      <c r="I22" s="22">
        <v>0.9</v>
      </c>
      <c r="J22" s="25">
        <f t="shared" si="0"/>
        <v>1</v>
      </c>
      <c r="K22" s="34" t="s">
        <v>42</v>
      </c>
      <c r="L22" s="44"/>
      <c r="M22" s="44"/>
      <c r="N22" s="44"/>
      <c r="O22" s="44"/>
      <c r="P22" s="26">
        <v>70000000</v>
      </c>
    </row>
    <row r="23" spans="1:16" ht="70.5" customHeight="1" x14ac:dyDescent="0.25">
      <c r="A23" s="68" t="s">
        <v>10</v>
      </c>
      <c r="B23" s="72"/>
      <c r="C23" s="84" t="s">
        <v>43</v>
      </c>
      <c r="D23" s="19" t="s">
        <v>12</v>
      </c>
      <c r="E23" s="27" t="s">
        <v>80</v>
      </c>
      <c r="F23" s="20" t="s">
        <v>23</v>
      </c>
      <c r="G23" s="20">
        <v>1</v>
      </c>
      <c r="H23" s="35">
        <v>1</v>
      </c>
      <c r="I23" s="35">
        <v>1</v>
      </c>
      <c r="J23" s="25">
        <f t="shared" si="0"/>
        <v>1</v>
      </c>
      <c r="K23" s="34" t="s">
        <v>70</v>
      </c>
      <c r="L23" s="43" t="s">
        <v>125</v>
      </c>
      <c r="M23" s="43" t="s">
        <v>126</v>
      </c>
      <c r="N23" s="43" t="s">
        <v>126</v>
      </c>
      <c r="O23" s="43" t="s">
        <v>160</v>
      </c>
      <c r="P23" s="26">
        <v>10000000</v>
      </c>
    </row>
    <row r="24" spans="1:16" ht="75" customHeight="1" x14ac:dyDescent="0.25">
      <c r="A24" s="68"/>
      <c r="B24" s="72"/>
      <c r="C24" s="84"/>
      <c r="D24" s="19" t="s">
        <v>12</v>
      </c>
      <c r="E24" s="34" t="s">
        <v>44</v>
      </c>
      <c r="F24" s="20" t="s">
        <v>21</v>
      </c>
      <c r="G24" s="20">
        <v>0</v>
      </c>
      <c r="H24" s="22">
        <v>0.85</v>
      </c>
      <c r="I24" s="22">
        <v>0.85</v>
      </c>
      <c r="J24" s="25">
        <f t="shared" si="0"/>
        <v>1</v>
      </c>
      <c r="K24" s="34" t="s">
        <v>45</v>
      </c>
      <c r="L24" s="44"/>
      <c r="M24" s="44"/>
      <c r="N24" s="44"/>
      <c r="O24" s="44"/>
      <c r="P24" s="26">
        <v>30000000</v>
      </c>
    </row>
    <row r="25" spans="1:16" ht="409.5" x14ac:dyDescent="0.25">
      <c r="A25" s="68"/>
      <c r="B25" s="72"/>
      <c r="C25" s="19" t="s">
        <v>46</v>
      </c>
      <c r="D25" s="35" t="s">
        <v>47</v>
      </c>
      <c r="E25" s="34" t="s">
        <v>75</v>
      </c>
      <c r="F25" s="20" t="s">
        <v>23</v>
      </c>
      <c r="G25" s="20">
        <v>0</v>
      </c>
      <c r="H25" s="35">
        <v>1</v>
      </c>
      <c r="I25" s="35">
        <v>1</v>
      </c>
      <c r="J25" s="25">
        <f t="shared" si="0"/>
        <v>1</v>
      </c>
      <c r="K25" s="34" t="s">
        <v>71</v>
      </c>
      <c r="L25" s="4" t="s">
        <v>114</v>
      </c>
      <c r="M25" s="4" t="s">
        <v>131</v>
      </c>
      <c r="N25" s="4" t="s">
        <v>132</v>
      </c>
      <c r="O25" s="4" t="s">
        <v>146</v>
      </c>
      <c r="P25" s="26">
        <v>150000000</v>
      </c>
    </row>
    <row r="26" spans="1:16" ht="89.25" customHeight="1" x14ac:dyDescent="0.25">
      <c r="A26" s="68"/>
      <c r="B26" s="72"/>
      <c r="C26" s="34" t="s">
        <v>48</v>
      </c>
      <c r="D26" s="19" t="s">
        <v>49</v>
      </c>
      <c r="E26" s="32" t="s">
        <v>77</v>
      </c>
      <c r="F26" s="20" t="s">
        <v>21</v>
      </c>
      <c r="G26" s="21">
        <v>0.5</v>
      </c>
      <c r="H26" s="22">
        <v>0.9</v>
      </c>
      <c r="I26" s="22">
        <v>0.9</v>
      </c>
      <c r="J26" s="22">
        <f t="shared" si="0"/>
        <v>1</v>
      </c>
      <c r="K26" s="34" t="s">
        <v>72</v>
      </c>
      <c r="L26" s="4" t="s">
        <v>82</v>
      </c>
      <c r="M26" s="4" t="s">
        <v>86</v>
      </c>
      <c r="N26" s="4" t="s">
        <v>86</v>
      </c>
      <c r="O26" s="4" t="s">
        <v>143</v>
      </c>
      <c r="P26" s="26">
        <v>60000000</v>
      </c>
    </row>
    <row r="27" spans="1:16" ht="225" x14ac:dyDescent="0.25">
      <c r="A27" s="68"/>
      <c r="B27" s="72"/>
      <c r="C27" s="19" t="s">
        <v>50</v>
      </c>
      <c r="D27" s="19" t="s">
        <v>73</v>
      </c>
      <c r="E27" s="34" t="s">
        <v>51</v>
      </c>
      <c r="F27" s="20" t="s">
        <v>23</v>
      </c>
      <c r="G27" s="20">
        <v>4</v>
      </c>
      <c r="H27" s="35">
        <f>(4*1.5)</f>
        <v>6</v>
      </c>
      <c r="I27" s="35">
        <v>6</v>
      </c>
      <c r="J27" s="25">
        <f>+I27/H27</f>
        <v>1</v>
      </c>
      <c r="K27" s="34" t="s">
        <v>52</v>
      </c>
      <c r="L27" s="4" t="s">
        <v>115</v>
      </c>
      <c r="M27" s="4" t="s">
        <v>127</v>
      </c>
      <c r="N27" s="4" t="s">
        <v>128</v>
      </c>
      <c r="O27" s="4" t="s">
        <v>150</v>
      </c>
      <c r="P27" s="26">
        <v>55135334</v>
      </c>
    </row>
    <row r="28" spans="1:16" ht="189.75" customHeight="1" x14ac:dyDescent="0.25">
      <c r="A28" s="68"/>
      <c r="B28" s="72"/>
      <c r="C28" s="33"/>
      <c r="D28" s="19" t="s">
        <v>54</v>
      </c>
      <c r="E28" s="34" t="s">
        <v>53</v>
      </c>
      <c r="F28" s="29" t="s">
        <v>23</v>
      </c>
      <c r="G28" s="29">
        <f>73+71+43+264+150</f>
        <v>601</v>
      </c>
      <c r="H28" s="30">
        <v>640</v>
      </c>
      <c r="I28" s="30">
        <v>700</v>
      </c>
      <c r="J28" s="31">
        <f>+I28/H28</f>
        <v>1.09375</v>
      </c>
      <c r="K28" s="34" t="s">
        <v>55</v>
      </c>
      <c r="L28" s="4" t="s">
        <v>83</v>
      </c>
      <c r="M28" s="4" t="s">
        <v>129</v>
      </c>
      <c r="N28" s="4" t="s">
        <v>130</v>
      </c>
      <c r="O28" s="4" t="s">
        <v>163</v>
      </c>
      <c r="P28" s="26">
        <v>29880000</v>
      </c>
    </row>
    <row r="29" spans="1:16" ht="237" customHeight="1" x14ac:dyDescent="0.25">
      <c r="A29" s="68"/>
      <c r="B29" s="72"/>
      <c r="C29" s="84" t="s">
        <v>56</v>
      </c>
      <c r="D29" s="19" t="s">
        <v>54</v>
      </c>
      <c r="E29" s="85" t="s">
        <v>57</v>
      </c>
      <c r="F29" s="81" t="s">
        <v>23</v>
      </c>
      <c r="G29" s="81">
        <v>601</v>
      </c>
      <c r="H29" s="90">
        <v>640</v>
      </c>
      <c r="I29" s="90">
        <v>840</v>
      </c>
      <c r="J29" s="95">
        <f>+I29/H29</f>
        <v>1.3125</v>
      </c>
      <c r="K29" s="34" t="s">
        <v>58</v>
      </c>
      <c r="L29" s="4" t="s">
        <v>84</v>
      </c>
      <c r="M29" s="4" t="s">
        <v>87</v>
      </c>
      <c r="N29" s="4" t="s">
        <v>133</v>
      </c>
      <c r="O29" s="4" t="s">
        <v>164</v>
      </c>
      <c r="P29" s="26">
        <v>90000000</v>
      </c>
    </row>
    <row r="30" spans="1:16" ht="67.5" customHeight="1" x14ac:dyDescent="0.25">
      <c r="A30" s="68"/>
      <c r="B30" s="72"/>
      <c r="C30" s="84"/>
      <c r="D30" s="19" t="s">
        <v>54</v>
      </c>
      <c r="E30" s="85"/>
      <c r="F30" s="82"/>
      <c r="G30" s="82"/>
      <c r="H30" s="91"/>
      <c r="I30" s="91"/>
      <c r="J30" s="97"/>
      <c r="K30" s="34" t="s">
        <v>59</v>
      </c>
      <c r="L30" s="4" t="s">
        <v>85</v>
      </c>
      <c r="M30" s="4" t="s">
        <v>85</v>
      </c>
      <c r="N30" s="4" t="s">
        <v>85</v>
      </c>
      <c r="O30" s="4" t="s">
        <v>152</v>
      </c>
      <c r="P30" s="26">
        <v>80000000</v>
      </c>
    </row>
    <row r="31" spans="1:16" ht="120" x14ac:dyDescent="0.25">
      <c r="A31" s="68"/>
      <c r="B31" s="72"/>
      <c r="C31" s="84" t="s">
        <v>60</v>
      </c>
      <c r="D31" s="19" t="s">
        <v>54</v>
      </c>
      <c r="E31" s="85" t="s">
        <v>61</v>
      </c>
      <c r="F31" s="81" t="s">
        <v>23</v>
      </c>
      <c r="G31" s="81">
        <v>73</v>
      </c>
      <c r="H31" s="88">
        <v>113</v>
      </c>
      <c r="I31" s="90">
        <v>140</v>
      </c>
      <c r="J31" s="95">
        <f>+I31/H31</f>
        <v>1.2389380530973451</v>
      </c>
      <c r="K31" s="34" t="s">
        <v>62</v>
      </c>
      <c r="L31" s="4" t="s">
        <v>136</v>
      </c>
      <c r="M31" s="4" t="s">
        <v>137</v>
      </c>
      <c r="N31" s="4" t="s">
        <v>138</v>
      </c>
      <c r="O31" s="4" t="s">
        <v>144</v>
      </c>
      <c r="P31" s="26">
        <v>16000000</v>
      </c>
    </row>
    <row r="32" spans="1:16" ht="60.75" thickBot="1" x14ac:dyDescent="0.3">
      <c r="A32" s="92"/>
      <c r="B32" s="93"/>
      <c r="C32" s="86"/>
      <c r="D32" s="37" t="s">
        <v>54</v>
      </c>
      <c r="E32" s="87"/>
      <c r="F32" s="83"/>
      <c r="G32" s="83"/>
      <c r="H32" s="89"/>
      <c r="I32" s="94"/>
      <c r="J32" s="96"/>
      <c r="K32" s="38" t="s">
        <v>63</v>
      </c>
      <c r="L32" s="10" t="s">
        <v>134</v>
      </c>
      <c r="M32" s="10" t="s">
        <v>135</v>
      </c>
      <c r="N32" s="10" t="s">
        <v>135</v>
      </c>
      <c r="O32" s="10" t="s">
        <v>153</v>
      </c>
      <c r="P32" s="39">
        <v>50000000</v>
      </c>
    </row>
    <row r="33" spans="9:16" ht="50.1" customHeight="1" x14ac:dyDescent="0.25">
      <c r="O33" s="42"/>
      <c r="P33" s="40"/>
    </row>
    <row r="34" spans="9:16" ht="73.5" customHeight="1" x14ac:dyDescent="0.25">
      <c r="I34" s="34" t="s">
        <v>172</v>
      </c>
      <c r="J34" s="41">
        <f>+(J5+J7+J8+J10+J15+J16+J17+J18+J19+J20+J21+J22+J23+J24+J25+J26+J27+J28+J29+J31)/21</f>
        <v>1.1806817042807769</v>
      </c>
    </row>
    <row r="36" spans="9:16" ht="20.100000000000001" customHeight="1" x14ac:dyDescent="0.25">
      <c r="J36" s="14"/>
    </row>
  </sheetData>
  <mergeCells count="76">
    <mergeCell ref="I29:I30"/>
    <mergeCell ref="I31:I32"/>
    <mergeCell ref="J31:J32"/>
    <mergeCell ref="J29:J30"/>
    <mergeCell ref="J2:J4"/>
    <mergeCell ref="I5:I6"/>
    <mergeCell ref="I2:I4"/>
    <mergeCell ref="J5:J6"/>
    <mergeCell ref="O2:O4"/>
    <mergeCell ref="H31:H32"/>
    <mergeCell ref="A17:A18"/>
    <mergeCell ref="C17:C18"/>
    <mergeCell ref="A19:A20"/>
    <mergeCell ref="L12:L14"/>
    <mergeCell ref="F12:F14"/>
    <mergeCell ref="H12:H14"/>
    <mergeCell ref="H29:H30"/>
    <mergeCell ref="A21:A22"/>
    <mergeCell ref="C21:C22"/>
    <mergeCell ref="A23:A32"/>
    <mergeCell ref="C23:C24"/>
    <mergeCell ref="L21:L22"/>
    <mergeCell ref="B15:B32"/>
    <mergeCell ref="C15:C16"/>
    <mergeCell ref="G29:G30"/>
    <mergeCell ref="G31:G32"/>
    <mergeCell ref="C29:C30"/>
    <mergeCell ref="E29:E30"/>
    <mergeCell ref="F29:F30"/>
    <mergeCell ref="C31:C32"/>
    <mergeCell ref="E31:E32"/>
    <mergeCell ref="F31:F32"/>
    <mergeCell ref="D12:D14"/>
    <mergeCell ref="E12:E14"/>
    <mergeCell ref="G12:G14"/>
    <mergeCell ref="A11:P11"/>
    <mergeCell ref="K12:K14"/>
    <mergeCell ref="P12:P14"/>
    <mergeCell ref="M12:M14"/>
    <mergeCell ref="N12:N14"/>
    <mergeCell ref="I12:I14"/>
    <mergeCell ref="J12:J14"/>
    <mergeCell ref="A5:A10"/>
    <mergeCell ref="B5:B10"/>
    <mergeCell ref="A12:A14"/>
    <mergeCell ref="B12:B14"/>
    <mergeCell ref="C12:C14"/>
    <mergeCell ref="C5:C6"/>
    <mergeCell ref="D5:D10"/>
    <mergeCell ref="O12:O14"/>
    <mergeCell ref="A1:P1"/>
    <mergeCell ref="A2:A4"/>
    <mergeCell ref="B2:B4"/>
    <mergeCell ref="C2:C4"/>
    <mergeCell ref="D2:D4"/>
    <mergeCell ref="E2:E4"/>
    <mergeCell ref="F2:F4"/>
    <mergeCell ref="H2:H4"/>
    <mergeCell ref="K2:K4"/>
    <mergeCell ref="P2:P4"/>
    <mergeCell ref="G2:G4"/>
    <mergeCell ref="L2:L4"/>
    <mergeCell ref="M2:M4"/>
    <mergeCell ref="N2:N4"/>
    <mergeCell ref="O21:O22"/>
    <mergeCell ref="O23:O24"/>
    <mergeCell ref="E5:E6"/>
    <mergeCell ref="F5:F6"/>
    <mergeCell ref="H5:H6"/>
    <mergeCell ref="M21:M22"/>
    <mergeCell ref="N21:N22"/>
    <mergeCell ref="L23:L24"/>
    <mergeCell ref="M23:M24"/>
    <mergeCell ref="N23:N24"/>
    <mergeCell ref="G5:G6"/>
    <mergeCell ref="E15:E16"/>
  </mergeCells>
  <pageMargins left="0.7" right="0.7" top="0.75" bottom="0.75" header="0.3" footer="0.3"/>
  <pageSetup scale="21"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PLANEACIÓN</cp:lastModifiedBy>
  <cp:lastPrinted>2022-09-08T19:40:21Z</cp:lastPrinted>
  <dcterms:created xsi:type="dcterms:W3CDTF">2019-02-27T16:51:04Z</dcterms:created>
  <dcterms:modified xsi:type="dcterms:W3CDTF">2022-09-27T00:39:03Z</dcterms:modified>
</cp:coreProperties>
</file>