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3-MARZO 2025\"/>
    </mc:Choice>
  </mc:AlternateContent>
  <xr:revisionPtr revIDLastSave="0" documentId="13_ncr:1_{0F5F1D5F-1FA7-4709-AA8F-529246497A75}" xr6:coauthVersionLast="36" xr6:coauthVersionMax="36" xr10:uidLastSave="{00000000-0000-0000-0000-000000000000}"/>
  <bookViews>
    <workbookView xWindow="0" yWindow="0" windowWidth="28800" windowHeight="12225" tabRatio="945" activeTab="4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1" l="1"/>
  <c r="H5" i="11"/>
  <c r="F5" i="11" l="1"/>
  <c r="G5" i="11" l="1"/>
  <c r="K5" i="11" s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<sst xmlns="http://schemas.openxmlformats.org/spreadsheetml/2006/main" count="283" uniqueCount="131">
  <si>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</si>
  <si>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</si>
  <si>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</si>
  <si>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</si>
  <si>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</si>
  <si>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</si>
  <si>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</si>
  <si>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</si>
  <si>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</si>
  <si>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</si>
  <si>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</si>
  <si>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</si>
  <si>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</si>
  <si>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</si>
  <si>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</si>
  <si>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</si>
  <si>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</si>
  <si>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</si>
  <si>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</si>
  <si>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</si>
  <si>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</si>
  <si>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</si>
  <si>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</si>
  <si>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</si>
  <si>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</si>
  <si>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</si>
  <si>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</si>
  <si>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</si>
  <si>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</si>
  <si>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</si>
  <si>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</si>
  <si>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</si>
  <si>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</si>
  <si>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</si>
  <si>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</si>
  <si>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</si>
  <si>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</si>
  <si>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</si>
  <si>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</si>
  <si>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</si>
  <si>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</si>
  <si>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</si>
  <si>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</si>
  <si>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</si>
  <si>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</si>
  <si>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</si>
  <si>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</si>
  <si>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</si>
  <si>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</si>
  <si>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</si>
  <si>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</si>
  <si>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</si>
  <si>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</si>
  <si>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</si>
  <si>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</si>
  <si>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</si>
  <si>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</si>
  <si>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</si>
  <si>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</si>
  <si>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</si>
  <si>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</si>
  <si>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</si>
  <si>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</si>
  <si>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</si>
  <si>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</si>
  <si>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</si>
  <si>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</si>
  <si>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</si>
  <si>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</si>
  <si>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</si>
  <si>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</si>
  <si>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</si>
  <si>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</si>
  <si>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</si>
  <si>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</si>
  <si>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</si>
  <si>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</si>
  <si>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</si>
  <si>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</si>
  <si>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</si>
  <si>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</si>
  <si>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</si>
  <si>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</si>
  <si>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</si>
  <si>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</si>
  <si>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</si>
  <si>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</si>
  <si>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</si>
  <si>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</si>
  <si>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</si>
  <si>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</si>
  <si>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</si>
  <si>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</si>
  <si>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</si>
  <si>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</si>
  <si>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</si>
  <si>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</si>
  <si>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</si>
  <si>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</si>
  <si>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</si>
  <si>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</si>
  <si>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</si>
  <si>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</si>
  <si>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</si>
  <si>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</si>
  <si>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</si>
  <si>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</si>
  <si>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</si>
  <si>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</si>
  <si>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</si>
  <si>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</si>
  <si>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</si>
  <si>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</si>
  <si>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</si>
  <si>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</si>
  <si>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</si>
  <si>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</si>
  <si>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</si>
  <si>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</si>
  <si>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</si>
  <si>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</si>
  <si>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</si>
  <si>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</si>
  <si>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</si>
  <si>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</si>
  <si>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</si>
  <si>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MARZO 31  DE 2025</t>
  </si>
  <si>
    <t>EJECUCIÓN PRESUPUESTAL 
GASTOS DE PERSONAL 
CON CORTE MARZO 31  DE 2025</t>
  </si>
  <si>
    <t>EJECUCIÓN PRESUPUESTAL
ADQUISICIÓN BIENES Y SERVICIOS
CON CORTE MARZO 31  DE 2025</t>
  </si>
  <si>
    <t>Ejecución Presupuestal - Proyectos de Inversión
CON CORTE MARZO 31  DE 2025</t>
  </si>
  <si>
    <t>EJECUCIÓN PRESUPUESTAL 
PROYECTOS DE INVERSIÓN
CON CORTE MARZO 31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</si>
</sst>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MARZO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0.21218298589245652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MARZO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268657320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MARZO 31 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409183949</c:v>
                </c:pt>
                <c:pt idx="3" formatCode="0.00%">
                  <c:v>4.9794322706593577E-2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MARZO 31  DE 2025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4.9794322706593577E-2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2884418667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409183949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337473642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MARZO 31 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0.35101003907052197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4.9794322706593577E-2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4.1067767872579555E-2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124513729</c:v>
                </c:pt>
                <c:pt idx="1">
                  <c:v>1455621678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7.339302979389002E-3</c:v>
                </c:pt>
                <c:pt idx="1">
                  <c:v>8.5799763640591137E-2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124513729</c:v>
                </c:pt>
                <c:pt idx="1">
                  <c:v>0</c:v>
                </c:pt>
                <c:pt idx="2">
                  <c:v>0</c:v>
                </c:pt>
                <c:pt idx="3">
                  <c:v>124513729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0.15184601097560976</c:v>
                </c:pt>
                <c:pt idx="1">
                  <c:v>0</c:v>
                </c:pt>
                <c:pt idx="2">
                  <c:v>0</c:v>
                </c:pt>
                <c:pt idx="3" formatCode="0.00%">
                  <c:v>7.1817047403310588E-2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124513729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0.15184601097560976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MARZO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0</c:v>
                </c:pt>
                <c:pt idx="2">
                  <c:v>0</c:v>
                </c:pt>
                <c:pt idx="3">
                  <c:v>8747852389</c:v>
                </c:pt>
                <c:pt idx="4">
                  <c:v>1745062493</c:v>
                </c:pt>
                <c:pt idx="5">
                  <c:v>1137866539</c:v>
                </c:pt>
                <c:pt idx="6">
                  <c:v>1040959887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2884418667</c:v>
                </c:pt>
                <c:pt idx="5">
                  <c:v>409183949</c:v>
                </c:pt>
                <c:pt idx="6">
                  <c:v>337473642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MARZO 31 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871211363</c:v>
                </c:pt>
                <c:pt idx="5">
                  <c:v>811407273</c:v>
                </c:pt>
                <c:pt idx="6">
                  <c:v>717650353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746456990</c:v>
                </c:pt>
                <c:pt idx="5">
                  <c:v>268657320</c:v>
                </c:pt>
                <c:pt idx="6">
                  <c:v>265507588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0</c:v>
                </c:pt>
                <c:pt idx="3">
                  <c:v>3633816368</c:v>
                </c:pt>
                <c:pt idx="4">
                  <c:v>127394140</c:v>
                </c:pt>
                <c:pt idx="5">
                  <c:v>57801946</c:v>
                </c:pt>
                <c:pt idx="6">
                  <c:v>57801946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2884418667</c:v>
                </c:pt>
                <c:pt idx="5">
                  <c:v>409183949</c:v>
                </c:pt>
                <c:pt idx="6">
                  <c:v>337473642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MARZO 31 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0.21087139526926479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MARZO 31 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811407273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F7" sqref="F7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124513729</v>
      </c>
      <c r="I7" s="177">
        <f>H7/F10</f>
        <v>7.339302979389002E-3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1455621678</v>
      </c>
      <c r="I8" s="179">
        <f>H8/F10</f>
        <v>8.5799763640591137E-2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1580135407</v>
      </c>
      <c r="I10" s="178">
        <f>SUM(I7:I9)</f>
        <v>9.3139066619980143E-2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124513729</v>
      </c>
      <c r="D33" s="203"/>
      <c r="E33" s="203"/>
      <c r="F33" s="203"/>
      <c r="G33" s="177">
        <f>C33/C10</f>
        <v>7.339302979389002E-3</v>
      </c>
    </row>
    <row r="34" spans="2:15" ht="13.5" thickBot="1" x14ac:dyDescent="0.25">
      <c r="B34" s="137" t="s">
        <v>93</v>
      </c>
      <c r="C34" s="142">
        <f>+H8</f>
        <v>1455621678</v>
      </c>
      <c r="D34" s="203"/>
      <c r="E34" s="203"/>
      <c r="F34" s="203"/>
      <c r="G34" s="179">
        <f>C34/C10</f>
        <v>8.5799763640591137E-2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1580135407</v>
      </c>
      <c r="D36" s="205"/>
      <c r="E36" s="205"/>
      <c r="F36" s="205"/>
      <c r="G36" s="206">
        <f>SUM(G33:G35)</f>
        <v>9.3139066619980143E-2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409183949</v>
      </c>
      <c r="F4" s="186">
        <f>E4/D4</f>
        <v>4.9794322706593577E-2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E9" sqref="E9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409183949</v>
      </c>
      <c r="D9" s="48">
        <f t="shared" si="0"/>
        <v>0.24999999996957706</v>
      </c>
      <c r="E9" s="187">
        <f t="shared" si="0"/>
        <v>4.9794322706593577E-2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0</v>
      </c>
      <c r="D10" s="48">
        <f t="shared" si="0"/>
        <v>0.33333333329276943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0</v>
      </c>
      <c r="D11" s="48">
        <f t="shared" si="0"/>
        <v>0.41666666661596174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0</v>
      </c>
      <c r="D12" s="48">
        <f t="shared" si="0"/>
        <v>0.49999999993915412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0</v>
      </c>
      <c r="D13" s="48">
        <f t="shared" si="0"/>
        <v>0.58333333326234649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zoomScale="95" zoomScaleNormal="95" workbookViewId="0">
      <selection activeCell="G5" sqref="G5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2884418667</v>
      </c>
      <c r="H5" s="40">
        <f>'EJE DE FUNCIONAMIENTO E INVERSI'!G6</f>
        <v>409183949</v>
      </c>
      <c r="I5" s="40">
        <f>'EJE DE FUNCIONAMIENTO E INVERSI'!H6</f>
        <v>337473642</v>
      </c>
      <c r="J5" s="156">
        <v>1</v>
      </c>
      <c r="K5" s="156">
        <f>G5/F5</f>
        <v>0.35101003907052197</v>
      </c>
      <c r="L5" s="157">
        <f>H5/F5</f>
        <v>4.9794322706593577E-2</v>
      </c>
      <c r="M5" s="157">
        <f>I5/F5</f>
        <v>4.1067767872579555E-2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2884418667</v>
      </c>
      <c r="H8" s="175">
        <f>+SUM(H5:H7)</f>
        <v>409183949</v>
      </c>
      <c r="I8" s="175">
        <f>+SUM(I5:I7)</f>
        <v>337473642</v>
      </c>
      <c r="J8" s="158">
        <v>1</v>
      </c>
      <c r="K8" s="156">
        <f>G8/F8</f>
        <v>0.35101003907052197</v>
      </c>
      <c r="L8" s="157">
        <f>H8/F8</f>
        <v>4.9794322706593577E-2</v>
      </c>
      <c r="M8" s="157">
        <f>I8/F8</f>
        <v>4.1067767872579555E-2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6" sqref="B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124513729</v>
      </c>
      <c r="D4" s="160">
        <f>C4/B4</f>
        <v>0.15184601097560976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124513729</v>
      </c>
      <c r="D7" s="184">
        <f>C7/B7</f>
        <v>7.1817047403310588E-2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124513729</v>
      </c>
      <c r="C13" s="173"/>
    </row>
    <row r="14" spans="1:6" ht="13.5" thickBot="1" x14ac:dyDescent="0.25">
      <c r="A14" s="102" t="s">
        <v>71</v>
      </c>
      <c r="B14" s="185">
        <f>+B13/B12</f>
        <v>7.1817047403310588E-2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0</v>
      </c>
      <c r="D5" s="5">
        <v>0</v>
      </c>
      <c r="E5" s="231">
        <f>B5+C5-D5</f>
        <v>8747852389</v>
      </c>
      <c r="F5" s="5">
        <v>1745062493</v>
      </c>
      <c r="G5" s="5">
        <v>1137866539</v>
      </c>
      <c r="H5" s="5">
        <v>1040959887</v>
      </c>
      <c r="J5" s="209">
        <f>F5/E5</f>
        <v>0.19948467525518965</v>
      </c>
      <c r="K5" s="210">
        <f>G5/E5</f>
        <v>0.13007381565226364</v>
      </c>
      <c r="L5" s="211">
        <f>H5/E5</f>
        <v>0.11899605076886717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2884418667</v>
      </c>
      <c r="G6" s="228">
        <v>409183949</v>
      </c>
      <c r="H6" s="7">
        <v>337473642</v>
      </c>
      <c r="J6" s="209">
        <f>F6/E6</f>
        <v>0.35101003907052197</v>
      </c>
      <c r="K6" s="210">
        <f>G6/E6</f>
        <v>4.9794322706593577E-2</v>
      </c>
      <c r="L6" s="211">
        <f>H6/E6</f>
        <v>4.1067767872579555E-2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0</v>
      </c>
      <c r="D7" s="226">
        <f>D5+D6</f>
        <v>0</v>
      </c>
      <c r="E7" s="245">
        <f>SUM(E5:E6)</f>
        <v>16965334358</v>
      </c>
      <c r="F7" s="199">
        <f>+SUM(F5:F6)</f>
        <v>4629481160</v>
      </c>
      <c r="G7" s="199">
        <f>+SUM(G5:G6)</f>
        <v>1547050488</v>
      </c>
      <c r="H7" s="9">
        <f>+SUM(H5:H6)</f>
        <v>1378433529</v>
      </c>
      <c r="J7" s="181">
        <f>F7/E7</f>
        <v>0.27287886358791208</v>
      </c>
      <c r="K7" s="182">
        <f>G7/B7</f>
        <v>9.1188918258512761E-2</v>
      </c>
      <c r="L7" s="183">
        <f>H7/E7</f>
        <v>8.1250006626011465E-2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abSelected="1" zoomScale="93" zoomScaleNormal="93" workbookViewId="0">
      <selection activeCell="G5" sqref="G5:G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871211363</v>
      </c>
      <c r="H5" s="5">
        <v>811407273</v>
      </c>
      <c r="I5" s="5">
        <v>717650353</v>
      </c>
      <c r="J5" s="14"/>
      <c r="K5" s="209">
        <f>G5/F5</f>
        <v>0.22641349394245316</v>
      </c>
      <c r="L5" s="209">
        <f>H5/F5</f>
        <v>0.21087139526926479</v>
      </c>
      <c r="M5" s="209">
        <f>I5/F5</f>
        <v>0.18650551491000797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0">
        <f>C6+D6-E6</f>
        <v>1266158636</v>
      </c>
      <c r="G6" s="5">
        <v>746456990</v>
      </c>
      <c r="H6" s="5">
        <v>268657320</v>
      </c>
      <c r="I6" s="5">
        <v>265507588</v>
      </c>
      <c r="J6" s="14"/>
      <c r="K6" s="209">
        <f>G6/F6</f>
        <v>0.58954460268752606</v>
      </c>
      <c r="L6" s="209">
        <f>H6/F6</f>
        <v>0.21218298589245652</v>
      </c>
      <c r="M6" s="209">
        <f>I6/F6</f>
        <v>0.20969535763605532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0</v>
      </c>
      <c r="F7" s="230">
        <f>C7+D7-E7</f>
        <v>3633816368</v>
      </c>
      <c r="G7" s="5">
        <v>127394140</v>
      </c>
      <c r="H7" s="5">
        <v>57801946</v>
      </c>
      <c r="I7" s="5">
        <v>57801946</v>
      </c>
      <c r="J7" s="14"/>
      <c r="K7" s="209">
        <f>G7/F7</f>
        <v>3.5057946549488378E-2</v>
      </c>
      <c r="L7" s="209">
        <f>H7/F7</f>
        <v>1.5906677758681945E-2</v>
      </c>
      <c r="M7" s="209">
        <f>I7/F7</f>
        <v>1.5906677758681945E-2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2884418667</v>
      </c>
      <c r="H9" s="7">
        <f>'EJE DE FUNCIONAMIENTO E INVERSI'!G6</f>
        <v>409183949</v>
      </c>
      <c r="I9" s="7">
        <f>'EJE DE FUNCIONAMIENTO E INVERSI'!H6</f>
        <v>337473642</v>
      </c>
      <c r="J9" s="14"/>
      <c r="K9" s="209">
        <f>G9/F9</f>
        <v>0.35101003907052197</v>
      </c>
      <c r="L9" s="209">
        <f>H9/F9</f>
        <v>4.9794322706593577E-2</v>
      </c>
      <c r="M9" s="209">
        <f>I9/F9</f>
        <v>4.1067767872579555E-2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0</v>
      </c>
      <c r="E11" s="9">
        <f>E5+E6+E7+E8+E9</f>
        <v>0</v>
      </c>
      <c r="F11" s="233">
        <f t="shared" ref="F11" si="4">+SUM(F5:F10)</f>
        <v>16965334358</v>
      </c>
      <c r="G11" s="9">
        <f>+SUM(G5:G10)</f>
        <v>4629481160</v>
      </c>
      <c r="H11" s="9">
        <f>+SUM(H5:H10)</f>
        <v>1547050488</v>
      </c>
      <c r="I11" s="9">
        <f>+SUM(I5:I10)</f>
        <v>1378433529</v>
      </c>
      <c r="J11" s="14"/>
      <c r="K11" s="181">
        <f>G11/F11</f>
        <v>0.27287886358791208</v>
      </c>
      <c r="L11" s="181">
        <f>H11/F11</f>
        <v>9.1188918258512761E-2</v>
      </c>
      <c r="M11" s="181">
        <f>I11/F11</f>
        <v>8.1250006626011465E-2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811407273</v>
      </c>
      <c r="D8" s="20">
        <f t="shared" si="0"/>
        <v>0.25000000019491264</v>
      </c>
      <c r="E8" s="179">
        <f t="shared" si="1"/>
        <v>0.21087139526926479</v>
      </c>
    </row>
    <row r="9" spans="1:5" x14ac:dyDescent="0.2">
      <c r="A9" s="22" t="s">
        <v>9</v>
      </c>
      <c r="B9" s="19">
        <f>+$B$6*4</f>
        <v>1282625796</v>
      </c>
      <c r="C9" s="19">
        <v>0</v>
      </c>
      <c r="D9" s="20">
        <f t="shared" si="0"/>
        <v>0.33333333359321687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1603282245</v>
      </c>
      <c r="C10" s="19">
        <v>0</v>
      </c>
      <c r="D10" s="20">
        <f t="shared" si="0"/>
        <v>0.41666666699152111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1923938694</v>
      </c>
      <c r="C11" s="19">
        <v>0</v>
      </c>
      <c r="D11" s="20">
        <f t="shared" si="0"/>
        <v>0.50000000038982528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2244595143</v>
      </c>
      <c r="C12" s="19">
        <v>0</v>
      </c>
      <c r="D12" s="20">
        <f t="shared" si="0"/>
        <v>0.58333333378812957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9" sqref="C9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268657320</v>
      </c>
      <c r="D8" s="20">
        <f t="shared" si="0"/>
        <v>0.25000000078979046</v>
      </c>
      <c r="E8" s="179">
        <f t="shared" si="1"/>
        <v>0.21218298589245652</v>
      </c>
    </row>
    <row r="9" spans="1:5" x14ac:dyDescent="0.2">
      <c r="A9" s="22" t="s">
        <v>9</v>
      </c>
      <c r="B9" s="190">
        <f>+$B$6*4</f>
        <v>422052880</v>
      </c>
      <c r="C9" s="21">
        <v>0</v>
      </c>
      <c r="D9" s="20">
        <f t="shared" si="0"/>
        <v>0.33333333438638729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527566100</v>
      </c>
      <c r="C10" s="21">
        <v>0</v>
      </c>
      <c r="D10" s="20">
        <f t="shared" si="0"/>
        <v>0.41666666798298407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633079320</v>
      </c>
      <c r="C11" s="21">
        <v>0</v>
      </c>
      <c r="D11" s="20">
        <f t="shared" si="0"/>
        <v>0.50000000157958091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738592540</v>
      </c>
      <c r="C12" s="21">
        <v>0</v>
      </c>
      <c r="D12" s="20">
        <f t="shared" si="0"/>
        <v>0.58333333517617769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2025-04-23T20:54:13Z</dcterms:modified>
</cp:coreProperties>
</file>