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8_{D9374955-5D42-4EA4-B689-6EB4F46798E0}" xr6:coauthVersionLast="36" xr6:coauthVersionMax="36" xr10:uidLastSave="{00000000-0000-0000-0000-000000000000}"/>
  <bookViews>
    <workbookView xWindow="0" yWindow="0" windowWidth="14040" windowHeight="11925" activeTab="10" xr2:uid="{00000000-000D-0000-FFFF-FFFF00000000}"/>
  </bookViews>
  <sheets>
    <sheet name="GASTOS DE PERSONAL" sheetId="4" r:id="rId1"/>
    <sheet name="REP_EPG034_EjecucionPresupuesta" sheetId="1" r:id="rId2"/>
    <sheet name="FUNCIONAMIENTO" sheetId="2" r:id="rId3"/>
    <sheet name="INVERSIÓN" sheetId="3" r:id="rId4"/>
    <sheet name="ADQUISICIÓN DE B Y SER" sheetId="5" r:id="rId5"/>
    <sheet name="TRASNFERENCIAS" sheetId="6" r:id="rId6"/>
    <sheet name="INGRESOS SÓLO NACIÓN" sheetId="7" r:id="rId7"/>
    <sheet name="SNIES SÓLO NACIÓN" sheetId="8" r:id="rId8"/>
    <sheet name="INFORME GRAL" sheetId="9" r:id="rId9"/>
    <sheet name="REZAGO PRESUPUESTAL 2023" sheetId="10" r:id="rId10"/>
    <sheet name="LISTADO DE RP POR OBLIGAR 2023" sheetId="12" r:id="rId11"/>
    <sheet name="Hoja1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_FilterDatabase" localSheetId="6" hidden="1">'INGRESOS SÓLO NACIÓN'!$A$4:$AA$25</definedName>
    <definedName name="_xlnm._FilterDatabase" localSheetId="7" hidden="1">'SNIES SÓLO NACIÓN'!$A$4:$AA$25</definedName>
  </definedNames>
  <calcPr calcId="191029"/>
</workbook>
</file>

<file path=xl/calcChain.xml><?xml version="1.0" encoding="utf-8"?>
<calcChain xmlns="http://schemas.openxmlformats.org/spreadsheetml/2006/main">
  <c r="AC9" i="4" l="1"/>
  <c r="AB6" i="4"/>
  <c r="AC6" i="4" s="1"/>
  <c r="AB7" i="4"/>
  <c r="AC7" i="4" s="1"/>
  <c r="AB8" i="4"/>
  <c r="AC8" i="4" s="1"/>
  <c r="AB9" i="4"/>
  <c r="AB10" i="4"/>
  <c r="AC10" i="4" s="1"/>
  <c r="AB5" i="4"/>
  <c r="AC5" i="4" s="1"/>
  <c r="Y27" i="7" l="1"/>
  <c r="X27" i="7"/>
  <c r="Z24" i="7"/>
  <c r="E11" i="9" l="1"/>
  <c r="E10" i="9"/>
  <c r="O47" i="12" l="1"/>
  <c r="AC31" i="10"/>
  <c r="AC29" i="10"/>
  <c r="AC33" i="10"/>
  <c r="AC24" i="10"/>
  <c r="AB24" i="10"/>
  <c r="AB6" i="10"/>
  <c r="AC6" i="10"/>
  <c r="AB7" i="10"/>
  <c r="AC7" i="10"/>
  <c r="AB8" i="10"/>
  <c r="AC8" i="10"/>
  <c r="AB9" i="10"/>
  <c r="AC9" i="10"/>
  <c r="AB10" i="10"/>
  <c r="AC10" i="10"/>
  <c r="AB11" i="10"/>
  <c r="AC11" i="10"/>
  <c r="AB12" i="10"/>
  <c r="AC12" i="10"/>
  <c r="AB13" i="10"/>
  <c r="AC13" i="10"/>
  <c r="AB14" i="10"/>
  <c r="AC14" i="10"/>
  <c r="AB15" i="10"/>
  <c r="AC15" i="10"/>
  <c r="AB16" i="10"/>
  <c r="AC16" i="10"/>
  <c r="AB17" i="10"/>
  <c r="AC17" i="10"/>
  <c r="AB18" i="10"/>
  <c r="AC18" i="10"/>
  <c r="AB19" i="10"/>
  <c r="AC19" i="10"/>
  <c r="AB20" i="10"/>
  <c r="AC20" i="10"/>
  <c r="AB21" i="10"/>
  <c r="AC21" i="10"/>
  <c r="AB22" i="10"/>
  <c r="AC22" i="10"/>
  <c r="AB23" i="10"/>
  <c r="AC23" i="10"/>
  <c r="AC5" i="10"/>
  <c r="AB5" i="10"/>
  <c r="D24" i="9" l="1"/>
  <c r="I35" i="9"/>
  <c r="G35" i="9"/>
  <c r="I34" i="9"/>
  <c r="G34" i="9"/>
  <c r="D34" i="9"/>
  <c r="I33" i="9"/>
  <c r="G33" i="9"/>
  <c r="D33" i="9"/>
  <c r="I32" i="9"/>
  <c r="G32" i="9"/>
  <c r="E32" i="9"/>
  <c r="D32" i="9"/>
  <c r="F32" i="9" s="1"/>
  <c r="I31" i="9"/>
  <c r="G31" i="9"/>
  <c r="D31" i="9"/>
  <c r="F31" i="9" s="1"/>
  <c r="E34" i="9"/>
  <c r="I16" i="9"/>
  <c r="H16" i="9"/>
  <c r="G16" i="9"/>
  <c r="I15" i="9"/>
  <c r="H15" i="9"/>
  <c r="G15" i="9"/>
  <c r="I6" i="9"/>
  <c r="H6" i="9"/>
  <c r="H8" i="9" s="1"/>
  <c r="G6" i="9"/>
  <c r="E6" i="9"/>
  <c r="E8" i="9" s="1"/>
  <c r="D6" i="9"/>
  <c r="F6" i="9" s="1"/>
  <c r="I20" i="9"/>
  <c r="H20" i="9"/>
  <c r="G20" i="9"/>
  <c r="I19" i="9"/>
  <c r="I21" i="9" s="1"/>
  <c r="H19" i="9"/>
  <c r="H21" i="9" s="1"/>
  <c r="G19" i="9"/>
  <c r="R9" i="3"/>
  <c r="S9" i="3"/>
  <c r="T9" i="3"/>
  <c r="U9" i="3"/>
  <c r="V9" i="3"/>
  <c r="W9" i="3"/>
  <c r="D15" i="9"/>
  <c r="I7" i="9"/>
  <c r="H7" i="9"/>
  <c r="G7" i="9"/>
  <c r="D7" i="9"/>
  <c r="F7" i="9" s="1"/>
  <c r="C36" i="9"/>
  <c r="H34" i="9"/>
  <c r="F33" i="9"/>
  <c r="E21" i="9"/>
  <c r="D20" i="9"/>
  <c r="D21" i="9" s="1"/>
  <c r="D35" i="9" s="1"/>
  <c r="F35" i="9" s="1"/>
  <c r="C20" i="9"/>
  <c r="G21" i="9"/>
  <c r="C19" i="9"/>
  <c r="F19" i="9" s="1"/>
  <c r="C17" i="9"/>
  <c r="E16" i="9"/>
  <c r="D16" i="9"/>
  <c r="F15" i="9"/>
  <c r="C8" i="9"/>
  <c r="I8" i="9" l="1"/>
  <c r="F16" i="9"/>
  <c r="F20" i="9"/>
  <c r="F21" i="9" s="1"/>
  <c r="E36" i="9"/>
  <c r="G36" i="9"/>
  <c r="C24" i="9" s="1"/>
  <c r="E24" i="9" s="1"/>
  <c r="F34" i="9"/>
  <c r="I36" i="9"/>
  <c r="F36" i="9"/>
  <c r="D36" i="9"/>
  <c r="G8" i="9"/>
  <c r="F8" i="9"/>
  <c r="C21" i="9"/>
  <c r="D8" i="9"/>
  <c r="S24" i="8" l="1"/>
  <c r="T24" i="8"/>
  <c r="U24" i="8"/>
  <c r="V24" i="8"/>
  <c r="W24" i="8"/>
  <c r="X24" i="8"/>
  <c r="Y24" i="8"/>
  <c r="Z24" i="8"/>
  <c r="AA24" i="8"/>
  <c r="R24" i="8"/>
  <c r="S13" i="6"/>
  <c r="T13" i="6"/>
  <c r="U13" i="6"/>
  <c r="V13" i="6"/>
  <c r="W13" i="6"/>
  <c r="X13" i="6"/>
  <c r="Y13" i="6"/>
  <c r="Z13" i="6"/>
  <c r="AA13" i="6"/>
  <c r="R13" i="6"/>
  <c r="S7" i="5"/>
  <c r="T7" i="5"/>
  <c r="U7" i="5"/>
  <c r="V7" i="5"/>
  <c r="W7" i="5"/>
  <c r="X7" i="5"/>
  <c r="Y7" i="5"/>
  <c r="Z7" i="5"/>
  <c r="AA7" i="5"/>
  <c r="R7" i="5"/>
  <c r="S11" i="4"/>
  <c r="E14" i="9" s="1"/>
  <c r="E17" i="9" s="1"/>
  <c r="T11" i="4"/>
  <c r="U11" i="4"/>
  <c r="V11" i="4"/>
  <c r="W11" i="4"/>
  <c r="X11" i="4"/>
  <c r="G14" i="9" s="1"/>
  <c r="G17" i="9" s="1"/>
  <c r="Y11" i="4"/>
  <c r="H14" i="9" s="1"/>
  <c r="H17" i="9" s="1"/>
  <c r="Z11" i="4"/>
  <c r="AA11" i="4"/>
  <c r="R11" i="4"/>
  <c r="D14" i="9" s="1"/>
  <c r="Y9" i="3"/>
  <c r="Z9" i="3"/>
  <c r="AA9" i="3"/>
  <c r="X9" i="3"/>
  <c r="S21" i="2"/>
  <c r="T21" i="2"/>
  <c r="U21" i="2"/>
  <c r="V21" i="2"/>
  <c r="W21" i="2"/>
  <c r="X21" i="2"/>
  <c r="Y21" i="2"/>
  <c r="Z21" i="2"/>
  <c r="AA21" i="2"/>
  <c r="R21" i="2"/>
  <c r="AB11" i="4" l="1"/>
  <c r="AC11" i="4"/>
  <c r="I14" i="9"/>
  <c r="I17" i="9" s="1"/>
  <c r="F14" i="9"/>
  <c r="F17" i="9" s="1"/>
  <c r="D1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16" authorId="0" shapeId="0" xr:uid="{7B663C3E-D1F4-4168-B60E-C93DC8DD50D7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<sst xmlns="http://schemas.openxmlformats.org/spreadsheetml/2006/main" count="3625" uniqueCount="501">
  <si>
    <t>Año Fiscal:</t>
  </si>
  <si>
    <t/>
  </si>
  <si>
    <t>Vigencia:</t>
  </si>
  <si>
    <t>Actual</t>
  </si>
  <si>
    <t>Periodo:</t>
  </si>
  <si>
    <t>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</si>
  <si>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</si>
  <si>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</si>
  <si>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</si>
  <si>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</si>
  <si>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</si>
  <si>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</si>
  <si>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</si>
  <si>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</si>
  <si>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</si>
  <si>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</si>
  <si>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</si>
  <si>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</si>
  <si>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</si>
  <si>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</si>
  <si>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</si>
  <si>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</si>
  <si>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</si>
  <si>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</si>
  <si>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</si>
  <si>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</si>
  <si>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</si>
  <si>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</si>
  <si>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</si>
  <si>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</si>
  <si>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</si>
  <si>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</si>
  <si>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</si>
  <si>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</si>
  <si>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</si>
  <si>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</si>
  <si>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</si>
  <si>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</si>
  <si>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</si>
  <si>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</si>
  <si>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</si>
  <si>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</si>
  <si>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</si>
  <si>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</si>
  <si>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</si>
  <si>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</si>
  <si>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</si>
  <si>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</si>
  <si>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</si>
  <si>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</si>
  <si>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</si>
  <si>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</si>
  <si>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</si>
  <si>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</si>
  <si>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</si>
  <si>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</si>
  <si>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</si>
  <si>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</si>
  <si>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</si>
  <si>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</si>
  <si>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</si>
  <si>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</si>
  <si>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</si>
  <si>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</si>
  <si>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</si>
  <si>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</si>
  <si>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</si>
  <si>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</si>
  <si>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</si>
  <si>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</si>
  <si>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</si>
  <si>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</si>
  <si>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</si>
  <si>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</si>
  <si>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</si>
  <si>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</si>
  <si>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</si>
  <si>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</si>
  <si>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</si>
  <si>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APROPIACION INICIAL</t>
  </si>
  <si>
    <t>ADICIÓN</t>
  </si>
  <si>
    <t xml:space="preserve">REDUCIÓN SEGÚN DECRETO </t>
  </si>
  <si>
    <t>APROPIACIÓN VIGENCIA</t>
  </si>
  <si>
    <t>PAGO</t>
  </si>
  <si>
    <t>FUNCIONAMIENTO</t>
  </si>
  <si>
    <t>INVERSION</t>
  </si>
  <si>
    <t>TOTAL</t>
  </si>
  <si>
    <t>GASTOS DE PERSONAL</t>
  </si>
  <si>
    <t>ADQUISICIÓN BIENES Y SERVICIOS</t>
  </si>
  <si>
    <t>TRANSFERENCIAS CORRIENTES</t>
  </si>
  <si>
    <t>INGRESOS</t>
  </si>
  <si>
    <t>NACIÓN</t>
  </si>
  <si>
    <t>SNIES 20</t>
  </si>
  <si>
    <t>SNIES     19</t>
  </si>
  <si>
    <t>PROPIOS</t>
  </si>
  <si>
    <t>SNIES   8</t>
  </si>
  <si>
    <t>SNIES SÓLO NACIÓN</t>
  </si>
  <si>
    <t>EJECUCIÓN DICIEMBRE 31 DEL 2023</t>
  </si>
  <si>
    <t>RESERVAS</t>
  </si>
  <si>
    <t>CUENTAS POR PAGAR</t>
  </si>
  <si>
    <t>COMPROMISO -OBLIGACIÓN =</t>
  </si>
  <si>
    <t>RESERVA PRESUPUESTAL</t>
  </si>
  <si>
    <t>OBLIGACIÓN - PAGOS =</t>
  </si>
  <si>
    <t>CUENTAS X PAGAR</t>
  </si>
  <si>
    <t>TOTAL REZAGO 2023</t>
  </si>
  <si>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</si>
  <si>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</si>
  <si>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</si>
  <si>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</si>
  <si>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</si>
  <si>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</si>
  <si>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</si>
  <si>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</si>
  <si>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</si>
  <si>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</si>
  <si>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</si>
  <si>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</si>
  <si>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</si>
  <si>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</si>
  <si>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</si>
  <si>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</si>
  <si>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</si>
  <si>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</si>
  <si>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</si>
  <si>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</si>
  <si>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</si>
  <si>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</si>
  <si>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</si>
  <si>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</si>
  <si>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</si>
  <si>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</si>
  <si>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</si>
  <si>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</si>
  <si>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</si>
  <si>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</si>
  <si>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</si>
  <si>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</si>
  <si>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</si>
  <si>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</si>
  <si>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2023-03-22 00:00:00</t>
  </si>
  <si>
    <t>2023-03-22 10:20:15</t>
  </si>
  <si>
    <t>Con Obligacion</t>
  </si>
  <si>
    <t>000</t>
  </si>
  <si>
    <t>GESTION GENERAL-INFOTEP/SEC GENERAL</t>
  </si>
  <si>
    <t>A-02-02-02-008-003</t>
  </si>
  <si>
    <t>SERVICIOS PROFESIONALES, CIENTÍFICOS Y TÉCNICOS (EXCEPTO LOS SERVICIOS DE INVESTIGACION, URBANISMO, JURÍDICOS Y DE CONTABILIDAD)</t>
  </si>
  <si>
    <t>RECURSOS CORRIENTES</t>
  </si>
  <si>
    <t>Cédula de Ciudadanía</t>
  </si>
  <si>
    <t>1120980952</t>
  </si>
  <si>
    <t>FERNANDEZ SJOGREEN NAYARITH MARCELA</t>
  </si>
  <si>
    <t>Abono en cuenta</t>
  </si>
  <si>
    <t>Ahorro</t>
  </si>
  <si>
    <t>46175093168</t>
  </si>
  <si>
    <t>Activa</t>
  </si>
  <si>
    <t>890903938</t>
  </si>
  <si>
    <t>BANCOLOMBIA S.A.</t>
  </si>
  <si>
    <t>14323</t>
  </si>
  <si>
    <t>13723</t>
  </si>
  <si>
    <t>12423</t>
  </si>
  <si>
    <t>36223, 44623, 54223, 78223, 94623</t>
  </si>
  <si>
    <t>55423, 69923, 104923, 128123, 148723</t>
  </si>
  <si>
    <t>152391223, 202144723, 285129023, 347971823</t>
  </si>
  <si>
    <t>CONTRATO DE PRESTACION DE SERVICIOS - PROFESIONALES</t>
  </si>
  <si>
    <t>068</t>
  </si>
  <si>
    <t>PRESTACIÓN DE SERVICIOS PROFESIONALES DE APOYO JURÍDICO A LA VICERRECTORÍA ADMINISTRATIVA EN LA IMPLEMENTACIÓN Y SEGUIMIENTO DE LA POLÍTICA INSTITUCIONAL DE GESTIÓN AMBIENTAL DEL INFOTEP.</t>
  </si>
  <si>
    <t>C-2202-0700-6-0-2202004-02</t>
  </si>
  <si>
    <t>ADQUISICIÓN DE BIENES Y SERVICIOS - DOCUMENTOS DE LINEAMIENTOS TÉCNICOS - FORTALECIMIENTO DE LA GESTIÓN INSTITUCIONAL DEL INFOTEP SAN ANDRES Y PROVIDENCIA</t>
  </si>
  <si>
    <t>C-2202-0700-6-0-2202001-02</t>
  </si>
  <si>
    <t>ADQUISICIÓN DE BIENES Y SERVICIOS - DOCUMENTOS DE PLANEACIÓN - FORTALECIMIENTO DE LA GESTIÓN INSTITUCIONAL DEL INFOTEP SAN ANDRES Y PROVIDENCIA</t>
  </si>
  <si>
    <t>2023-05-15 00:00:00</t>
  </si>
  <si>
    <t>2023-05-15 08:03:15</t>
  </si>
  <si>
    <t>UNIDAD ACADEMICA</t>
  </si>
  <si>
    <t>C-2202-0700-6-0-2202011-02</t>
  </si>
  <si>
    <t>ADQUISICIÓN DE BIENES Y SERVICIOS - SERVICIO DE MEJORAMIENTO DE LA CALIDAD DE LA EDUCACIÓN PARA EL TRABAJO Y EL DESARROLLO HUMANO - FORTALECIMIENTO DE LA GESTIÓN INSTITUCIONAL DEL INFOTEP SAN ANDRES Y PROVIDENCIA</t>
  </si>
  <si>
    <t>NIT</t>
  </si>
  <si>
    <t>900814324</t>
  </si>
  <si>
    <t>MGS LOGISTIC SAS</t>
  </si>
  <si>
    <t>266000248606</t>
  </si>
  <si>
    <t>860034313</t>
  </si>
  <si>
    <t>BANCO DAVIVIENDA S.A.</t>
  </si>
  <si>
    <t>11023</t>
  </si>
  <si>
    <t>10523</t>
  </si>
  <si>
    <t>22223</t>
  </si>
  <si>
    <t>124123</t>
  </si>
  <si>
    <t>198723</t>
  </si>
  <si>
    <t>440484523</t>
  </si>
  <si>
    <t>CONTRATO DE PRESTACION DE SERVICIOS</t>
  </si>
  <si>
    <t>086</t>
  </si>
  <si>
    <t>CONTRATAR SERVICIOS DE APOYO LOGÍSTICO PARA LA REALIZACIÓN DE EVENTOS, TALLERES, SEMINARIOS, CONVOCATORIAS PERSONALIZADAS, SENSIBILIZACIÓN, CAPACITACIONES ENTRE OTRAS ACTIVIDADES MISIONALES Y ADMINISTRATIVAS DEL INFOTEP.</t>
  </si>
  <si>
    <t>2023-05-15 08:15:52</t>
  </si>
  <si>
    <t>C-2202-0700-6-0-2202023-02</t>
  </si>
  <si>
    <t>ADQUISICIÓN DE BIENES Y SERVICIOS - SERVICIO DE DESARROLLO DE CONTENIDOS EDUCATIVOS PARA LA EDUCACIÓN SUPERIOR O TERCIARIA - FORTALECIMIENTO DE LA GESTIÓN INSTITUCIONAL DEL INFOTEP SAN ANDRES Y PROVIDENCIA</t>
  </si>
  <si>
    <t>10723</t>
  </si>
  <si>
    <t>10223</t>
  </si>
  <si>
    <t>22723</t>
  </si>
  <si>
    <t>142223, 142623</t>
  </si>
  <si>
    <t>227123, 227623</t>
  </si>
  <si>
    <t>2023-06-06 00:00:00</t>
  </si>
  <si>
    <t>2023-06-06 18:18:05</t>
  </si>
  <si>
    <t>C-2202-0700-5-0-2202018-02</t>
  </si>
  <si>
    <t>ADQUISICIÓN DE BIENES Y SERVICIOS - SERVICIO EDUCATIVOS DE PROMOCIÓN DEL BILINGÜISMO - FORTALECIMIENTO DE LAS ESTRATEGIAS DE CALIDAD, COBERTURA, PERTINENCIA Y PERMANENCIA DE LA EDUCACIÓN SUPERIOR EN EL INFOTEP SAN ANDRÉS</t>
  </si>
  <si>
    <t>OTROS RECURSOS DE TESORERIA</t>
  </si>
  <si>
    <t>892400157</t>
  </si>
  <si>
    <t>ISLATUR LALIANXA LIMITADA</t>
  </si>
  <si>
    <t>Corriente</t>
  </si>
  <si>
    <t>09640015711</t>
  </si>
  <si>
    <t>15423</t>
  </si>
  <si>
    <t>14823</t>
  </si>
  <si>
    <t>29623</t>
  </si>
  <si>
    <t>81123, 81223, 87223, 87323, 87423, 114623</t>
  </si>
  <si>
    <t>131023, 142023, 142123, 142223, 180823</t>
  </si>
  <si>
    <t>293918123, 320534423, 320535623, 320538723</t>
  </si>
  <si>
    <t>CONTRATO DE COMPRA VENTA Y SUMINISTROS</t>
  </si>
  <si>
    <t>091</t>
  </si>
  <si>
    <t>SUMINISTROS DE TIQUETES AÉREOS EN RUTAS NACIONALES E INTERNACIONALES, SERVICIOS DE ALOJAMIENTO, ALIMENTACIÓN, TRANSPORTES Y DEMÁS SERVICIOS.</t>
  </si>
  <si>
    <t>2023-06-06 18:24:43</t>
  </si>
  <si>
    <t>15523</t>
  </si>
  <si>
    <t>14923</t>
  </si>
  <si>
    <t>29723</t>
  </si>
  <si>
    <t>98823, 110223, 110323, 110423, 114723, 114823, 127723</t>
  </si>
  <si>
    <t>158823, 175623, 175723, 176223, 176323, 176423, 180923, 181023, 208323</t>
  </si>
  <si>
    <t>354665123, 382996723, 383009823, 385482523, 385485323, 406565323, 406573423, 452271223</t>
  </si>
  <si>
    <t>C-2202-0700-5-0-2202005-02</t>
  </si>
  <si>
    <t>ADQUISICIÓN DE BIENES Y SERVICIOS - SERVICIO DE FOMENTO PARA EL ACCESO A LA EDUCACIÓN SUPERIOR O TERCIARIA - FORTALECIMIENTO DE LAS ESTRATEGIAS DE CALIDAD, COBERTURA, PERTINENCIA Y PERMANENCIA DE LA EDUCACIÓN SUPERIOR EN EL INFOTEP SAN ANDRÉS</t>
  </si>
  <si>
    <t>2023-06-06 18:31:04</t>
  </si>
  <si>
    <t>INGRESOS CORRIENTES</t>
  </si>
  <si>
    <t>16223</t>
  </si>
  <si>
    <t>15623</t>
  </si>
  <si>
    <t>29823</t>
  </si>
  <si>
    <t>79923, 80023, 80123, 80223, 87623, 98723, 114323, 114423, 114523, 127623</t>
  </si>
  <si>
    <t>129923, 130023, 130123, 142423, 158723, 180523, 180623, 180723, 208223</t>
  </si>
  <si>
    <t>288315723, 288320923, 288346423, 320539823, 354661323</t>
  </si>
  <si>
    <t>2023-06-06 18:33:39</t>
  </si>
  <si>
    <t>Generado</t>
  </si>
  <si>
    <t>9123</t>
  </si>
  <si>
    <t>8723</t>
  </si>
  <si>
    <t>29923</t>
  </si>
  <si>
    <t>142723</t>
  </si>
  <si>
    <t>2023-06-06 18:36:13</t>
  </si>
  <si>
    <t>C-2202-0700-6-0-2202044-02</t>
  </si>
  <si>
    <t>ADQUISICIÓN DE BIENES Y SERVICIOS - SERVICIO DE FORTALECIMIENTO A LAS CAPACIDADES DE LOS DOCENTES O ASISTENTES DE EDUCACIÓN SUPERIOR O TERCIARIA - FORTALECIMIENTO DE LA GESTIÓN INSTITUCIONAL DEL INFOTEP SAN ANDRES Y PROVIDENCIA</t>
  </si>
  <si>
    <t>16623</t>
  </si>
  <si>
    <t>16023</t>
  </si>
  <si>
    <t>30023</t>
  </si>
  <si>
    <t>2023-08-01 00:00:00</t>
  </si>
  <si>
    <t>2023-08-01 16:45:20</t>
  </si>
  <si>
    <t>860011153</t>
  </si>
  <si>
    <t>POSITIVA COMPAÑIA DE SEGUROS S. A.</t>
  </si>
  <si>
    <t>30478132252</t>
  </si>
  <si>
    <t>21623</t>
  </si>
  <si>
    <t>20823</t>
  </si>
  <si>
    <t>40823</t>
  </si>
  <si>
    <t>139123</t>
  </si>
  <si>
    <t>ACEPTACION DE OFERTAS</t>
  </si>
  <si>
    <t>160</t>
  </si>
  <si>
    <t>ADQUISICIÓN DE SEGURO DE VIDA , SALUD Y ACCIDENTE DELOS ESTUDIANTES DEL INFOTEP.</t>
  </si>
  <si>
    <t>2023-09-26 00:00:00</t>
  </si>
  <si>
    <t>2023-09-26 16:32:26</t>
  </si>
  <si>
    <t>901433692</t>
  </si>
  <si>
    <t>ARCHITECTURE URBAN PLANNING REMODELING AND ENGINEERING OF THE ARCHIPIELAGO S.A.S</t>
  </si>
  <si>
    <t>34800000784</t>
  </si>
  <si>
    <t>33623</t>
  </si>
  <si>
    <t>31723</t>
  </si>
  <si>
    <t>50923</t>
  </si>
  <si>
    <t>120123, 138723, 138823</t>
  </si>
  <si>
    <t>191323, 224123, 224223</t>
  </si>
  <si>
    <t>424252723, 478979623, 479034523</t>
  </si>
  <si>
    <t>166</t>
  </si>
  <si>
    <t>INTERVENTORÍA TÉCNICA, ADMINISTRATIVA, FINANCIERA, CONTRATO CUYO OBJETO ES "LAS OBRAS DE MANTENIIENTO, ADECUACIONES Y MEJORAMIENTO DE LA INFRAESTRUCTURA FÍSICA DEL INFOTEP.".</t>
  </si>
  <si>
    <t>2023-09-26 16:46:02</t>
  </si>
  <si>
    <t>C-2202-0700-6-0-2202028-02</t>
  </si>
  <si>
    <t>ADQUISICIÓN DE BIENES Y SERVICIOS - SEDES DE INSTITUCIONES DE EDUCACIÓN SUPERIOR FORTALECIDAS - FORTALECIMIENTO DE LA GESTIÓN INSTITUCIONAL DEL INFOTEP SAN ANDRES Y PROVIDENCIA</t>
  </si>
  <si>
    <t>19101401</t>
  </si>
  <si>
    <t>CHOW BRYAN DIEGO 0</t>
  </si>
  <si>
    <t>540123809</t>
  </si>
  <si>
    <t>860002964</t>
  </si>
  <si>
    <t>BANCO DE BOGOTA S. A.</t>
  </si>
  <si>
    <t>24823</t>
  </si>
  <si>
    <t>23923</t>
  </si>
  <si>
    <t>51023</t>
  </si>
  <si>
    <t>97623</t>
  </si>
  <si>
    <t>157523</t>
  </si>
  <si>
    <t>353183623</t>
  </si>
  <si>
    <t>CONTRATO DE OBRA</t>
  </si>
  <si>
    <t>164</t>
  </si>
  <si>
    <t>LAS OBRAS DE MANTENIMIENTO, ADECUACIONES Y MEJORAMIENTO DE LA INFRAESTRUCTURA FÍSICA DEL INFOTEP.</t>
  </si>
  <si>
    <t>A-02-01-01-001-002</t>
  </si>
  <si>
    <t>EDIFICIOS DISTINTOS A VIVIENDAS</t>
  </si>
  <si>
    <t>2023-09-26 17:00:41</t>
  </si>
  <si>
    <t>24623</t>
  </si>
  <si>
    <t>23723</t>
  </si>
  <si>
    <t>51223</t>
  </si>
  <si>
    <t>122123, 122223</t>
  </si>
  <si>
    <t>196523, 196623</t>
  </si>
  <si>
    <t>440451823, 440455123</t>
  </si>
  <si>
    <t>2023-09-26 17:04:13</t>
  </si>
  <si>
    <t>25823</t>
  </si>
  <si>
    <t>24523</t>
  </si>
  <si>
    <t>51323</t>
  </si>
  <si>
    <t>2023-09-26 17:08:36</t>
  </si>
  <si>
    <t>14423</t>
  </si>
  <si>
    <t>13823</t>
  </si>
  <si>
    <t>51423</t>
  </si>
  <si>
    <t>2023-11-01 00:00:00</t>
  </si>
  <si>
    <t>2023-11-01 17:39:00</t>
  </si>
  <si>
    <t>1016002107</t>
  </si>
  <si>
    <t>AYALA CASTAÑEDA ANDRES FELIPE</t>
  </si>
  <si>
    <t>473800080409</t>
  </si>
  <si>
    <t>36223</t>
  </si>
  <si>
    <t>34223</t>
  </si>
  <si>
    <t>57823</t>
  </si>
  <si>
    <t>141623, 141923</t>
  </si>
  <si>
    <t>169</t>
  </si>
  <si>
    <t>PRESTACIÓN DE SERVICIOS PROFESIONALES DE APOYO EL DISEÑO, COORDINACIÓN, EJECUCIÓN Y CONSTRUCCIÓN DEL ESTUDIO DE CARGAS LABORALES Y PLANTA DE PERSONAL EN EL MARCO DEL DESARROLLO DEL ESTUDIO TÉCNICO DE REDISEÑO ORGANIZACIONAL DEL INFOTEP.</t>
  </si>
  <si>
    <t>2023-11-22 00:00:00</t>
  </si>
  <si>
    <t>2023-11-22 19:58:59</t>
  </si>
  <si>
    <t>800162252</t>
  </si>
  <si>
    <t>INVERSIONES ARAMBURO SANTAMARIA Y CIA S EN C</t>
  </si>
  <si>
    <t>34876845036</t>
  </si>
  <si>
    <t>35723</t>
  </si>
  <si>
    <t>33723</t>
  </si>
  <si>
    <t>59723</t>
  </si>
  <si>
    <t>138223</t>
  </si>
  <si>
    <t>179</t>
  </si>
  <si>
    <t>PRESTACION SERVICIOS DE FUMIGACION</t>
  </si>
  <si>
    <t>2023-12-11 00:00:00</t>
  </si>
  <si>
    <t>2023-12-11 17:05:27</t>
  </si>
  <si>
    <t>52329354</t>
  </si>
  <si>
    <t>REYES VELANDIA SANDRA VIVIANA</t>
  </si>
  <si>
    <t>24092614822</t>
  </si>
  <si>
    <t>860007335</t>
  </si>
  <si>
    <t>BANCO CAJA SOCIAL S.A.</t>
  </si>
  <si>
    <t>44523</t>
  </si>
  <si>
    <t>42023</t>
  </si>
  <si>
    <t>66523</t>
  </si>
  <si>
    <t>209</t>
  </si>
  <si>
    <t>PRESTACIÓN DE SERVICIOS PROFESIONALES EN EL ÁREA DE GESTIÓN DOCUMENTAL PARA EL ANÁLISIS, DEFINICIÓN Y VALORACIÓN DE LA DOCUMENTACIÓN RELATIVA A LA SALVAGUARDA DE LOS DERCHOS HUMANOS EN LAS TABLAS DE VALORACIÓN.</t>
  </si>
  <si>
    <t>2023-12-14 00:00:00</t>
  </si>
  <si>
    <t>2023-12-14 18:17:07</t>
  </si>
  <si>
    <t>C-2202-0700-5-0-2202006-02</t>
  </si>
  <si>
    <t>ADQUISICIÓN DE BIENES Y SERVICIOS - SERVICIO DE APOYO PARA LA PERMANENCIA A LA EDUCACIÓN SUPERIOR O TERCIARIA - FORTALECIMIENTO DE LAS ESTRATEGIAS DE CALIDAD, COBERTURA, PERTINENCIA Y PERMANENCIA DE LA EDUCACIÓN SUPERIOR EN EL INFOTEP SAN ANDRÉS</t>
  </si>
  <si>
    <t>98668420</t>
  </si>
  <si>
    <t>VILLARREAL ARANGO CARLOS HERNAN</t>
  </si>
  <si>
    <t>53017119103</t>
  </si>
  <si>
    <t>44723</t>
  </si>
  <si>
    <t>42223</t>
  </si>
  <si>
    <t>67123</t>
  </si>
  <si>
    <t>213</t>
  </si>
  <si>
    <t>CONTRATAR LA PRESTACIÓN DE SERVICIOS PARA LA EJECUCIÓN DE TRABAJOS ARTÍSTICOS, DISEÑO Y ELABORACIÓN DE MURALES.</t>
  </si>
  <si>
    <t>C-2202-0700-6-0-2202036-02</t>
  </si>
  <si>
    <t>ADQUISICIÓN DE BIENES Y SERVICIOS - SERVICIOS DE ATENCIÓN PSICOSOCIAL A ESTUDIANTES Y DOCENTES - FORTALECIMIENTO DE LA GESTIÓN INSTITUCIONAL DEL INFOTEP SAN ANDRES Y PROVIDENCIA</t>
  </si>
  <si>
    <t>2023-12-20 00:00:00</t>
  </si>
  <si>
    <t>2023-12-20 16:25:34</t>
  </si>
  <si>
    <t>900408459</t>
  </si>
  <si>
    <t>SERVICIOS INTEGRALES EN SISTEMAS, TELECOMUNICACIONES Y ELECTRICIDAD (SISTEL)SAS</t>
  </si>
  <si>
    <t>34800002312</t>
  </si>
  <si>
    <t>32723</t>
  </si>
  <si>
    <t>30823</t>
  </si>
  <si>
    <t>69123</t>
  </si>
  <si>
    <t>OFICIO</t>
  </si>
  <si>
    <t>331</t>
  </si>
  <si>
    <t>MANTENIMIENTO PREVENTIVO Y CORRECTIVO DE LAS MAQUINAS DEL GIMNASIO</t>
  </si>
  <si>
    <t>2023-12-22 00:00:00</t>
  </si>
  <si>
    <t>2023-12-22 16:55:39</t>
  </si>
  <si>
    <t>890480054</t>
  </si>
  <si>
    <t>INSTITUCIÓN UNIVERSITARIA MAYOR DE CARTAGENA</t>
  </si>
  <si>
    <t>Cheque</t>
  </si>
  <si>
    <t>41223</t>
  </si>
  <si>
    <t>39123</t>
  </si>
  <si>
    <t>69223</t>
  </si>
  <si>
    <t>CONTRATO INTERADMINISTRATIVO</t>
  </si>
  <si>
    <t>002-2023</t>
  </si>
  <si>
    <t>CONTRATO PARA LA ELABORACION DEL DISEÑO DE PROGRAMAS POR CICLOS PROPEDEUTICOS EN LAS AREAS DE SEGURIDAD Y SALUD EN E TRABAJO, EDUCACION INFANTIL Y ENTRENAMIENTO DEPORTIVO BASADO EN LOS LINEAMIENTOS DEL DECRETO 1330 DE 2019 DESARROLLO DE PROCESOS DE A</t>
  </si>
  <si>
    <t>2023-12-22 17:12:30</t>
  </si>
  <si>
    <t>41823</t>
  </si>
  <si>
    <t>39623</t>
  </si>
  <si>
    <t>69323</t>
  </si>
  <si>
    <t>2023-12-22 17:15:56</t>
  </si>
  <si>
    <t>43823</t>
  </si>
  <si>
    <t>41423</t>
  </si>
  <si>
    <t>69423</t>
  </si>
  <si>
    <t>2023-12-22 17:18:46</t>
  </si>
  <si>
    <t>44023</t>
  </si>
  <si>
    <t>41623</t>
  </si>
  <si>
    <t>69523</t>
  </si>
  <si>
    <t>2023-12-26 00:00:00</t>
  </si>
  <si>
    <t>2023-12-26 09:23:38</t>
  </si>
  <si>
    <t>A-02-02-01-002-007</t>
  </si>
  <si>
    <t>ARTÍCULOS TEXTILES (EXCEPTO PRENDAS DE VESTIR)</t>
  </si>
  <si>
    <t>901558404</t>
  </si>
  <si>
    <t>MAR Y ARENA SAI SAS</t>
  </si>
  <si>
    <t>34800002179</t>
  </si>
  <si>
    <t>44923</t>
  </si>
  <si>
    <t>42423</t>
  </si>
  <si>
    <t>69623</t>
  </si>
  <si>
    <t>216</t>
  </si>
  <si>
    <t>ADQUISICIPON DOTACIÓN DE MANTELES PARA EL INFOTEP.</t>
  </si>
  <si>
    <t>2023-12-26 09:28:56</t>
  </si>
  <si>
    <t>44823</t>
  </si>
  <si>
    <t>42323</t>
  </si>
  <si>
    <t>69723</t>
  </si>
  <si>
    <t>217</t>
  </si>
  <si>
    <t>COMPRA DE TOGAS ARA LAS CEREMONIAS DE GRADUACIÓN DE LOS ESTUDIANTES DELINFOTEP.</t>
  </si>
  <si>
    <t>2023-12-26 14:58:15</t>
  </si>
  <si>
    <t>827000842</t>
  </si>
  <si>
    <t>TECNOSYSTEM SAS</t>
  </si>
  <si>
    <t>540210895</t>
  </si>
  <si>
    <t>40023</t>
  </si>
  <si>
    <t>70223</t>
  </si>
  <si>
    <t>218</t>
  </si>
  <si>
    <t>COMPRA DE ELEMENTOS PARA EL LABORATOTIO LUDICO PEDAGOGICO PARA EL PROGRAMA T.P EN ATENCIÓN INTEGRAL A LA PRIMERA INFANCIA DEL INFOTEP.</t>
  </si>
  <si>
    <t>2023-12-26 18:25:45</t>
  </si>
  <si>
    <t>900718556</t>
  </si>
  <si>
    <t>SOMALUN S.A.S</t>
  </si>
  <si>
    <t>0487004608</t>
  </si>
  <si>
    <t>860003020</t>
  </si>
  <si>
    <t>BANCO BILBAO VIZCAYA ARGENTARIA COLOMBIA S.A. BBVA</t>
  </si>
  <si>
    <t>42723</t>
  </si>
  <si>
    <t>40423</t>
  </si>
  <si>
    <t>70423</t>
  </si>
  <si>
    <t>220</t>
  </si>
  <si>
    <t>COMPRA DE EQUIPOS Y ELEMENTOS ARA EL GIMNASIO DEL INFOTEP.</t>
  </si>
  <si>
    <t>2023-12-27 00:00:00</t>
  </si>
  <si>
    <t>2023-12-27 09:17:33</t>
  </si>
  <si>
    <t>316.301.348.58</t>
  </si>
  <si>
    <t>38323</t>
  </si>
  <si>
    <t>70523</t>
  </si>
  <si>
    <t>219</t>
  </si>
  <si>
    <t>LAS OBRAS DE REHABILITACIÓN, CONSTRUCCIÓN Y EMBELLECIMIENTO DEL URBANISMO DE LA FACHADA PRINCIPAL DEL EDIFICIO SEDE INFOTEP.</t>
  </si>
  <si>
    <t>2023-12-27 11:21:13</t>
  </si>
  <si>
    <t>40992617</t>
  </si>
  <si>
    <t>MOW RODRIGUEZ KIRA JULIETTE</t>
  </si>
  <si>
    <t>860053172</t>
  </si>
  <si>
    <t>860035827</t>
  </si>
  <si>
    <t>BANCO COMERCIAL AV VILLAS S.A.</t>
  </si>
  <si>
    <t>39423</t>
  </si>
  <si>
    <t>70623</t>
  </si>
  <si>
    <t>221</t>
  </si>
  <si>
    <t>CONTRATAR LA ELABORACIÓN DE LOS CONTENIDOS DIGITALES PARA APOYAR LOS PROGRAMAS DE FORMACIÓN DEL INFOTEP.</t>
  </si>
  <si>
    <t>2023-12-27 17:45:57</t>
  </si>
  <si>
    <t>A-02-02-02-005-004</t>
  </si>
  <si>
    <t>SERVICIOS DE CONSTRUCCIÓN</t>
  </si>
  <si>
    <t>-132.35</t>
  </si>
  <si>
    <t>900357565</t>
  </si>
  <si>
    <t>PROTECCION CONTRA HURACANES SAS</t>
  </si>
  <si>
    <t>855825568</t>
  </si>
  <si>
    <t>890300279</t>
  </si>
  <si>
    <t>BANCO DE OCCIDENTE</t>
  </si>
  <si>
    <t>45623</t>
  </si>
  <si>
    <t>43123</t>
  </si>
  <si>
    <t>70723</t>
  </si>
  <si>
    <t>222</t>
  </si>
  <si>
    <t>LA ADQUISICIÓN E INSTALCIÓN A TODO COSTO DE UN SISTEMA DE PROTECCIÓN DE ANTI HURACANES , TORMENTAS TROPICALES Y DAÑOS AMBIENTALES EN LAS INSTALACIONES DEL INFOTEP.</t>
  </si>
  <si>
    <t>2023-12-28 00:00:00</t>
  </si>
  <si>
    <t>2023-12-28 15:40:56</t>
  </si>
  <si>
    <t>A-02-01-01-004-003</t>
  </si>
  <si>
    <t>MAQUINARIA PARA USO GENERAL</t>
  </si>
  <si>
    <t>901321238</t>
  </si>
  <si>
    <t>REFRISISTEMAS GOMEZ SAS</t>
  </si>
  <si>
    <t>266000317682</t>
  </si>
  <si>
    <t>45223</t>
  </si>
  <si>
    <t>71023</t>
  </si>
  <si>
    <t>224</t>
  </si>
  <si>
    <t>ADQUISICIÓN E INSTALCIÓN DE AÍRES ACONDICIONADOS PARA EL INFOTEP.</t>
  </si>
  <si>
    <t>2023-12-28 15:46:30</t>
  </si>
  <si>
    <t>45523</t>
  </si>
  <si>
    <t>43023</t>
  </si>
  <si>
    <t>71123</t>
  </si>
  <si>
    <t>223</t>
  </si>
  <si>
    <t>LA INTERVENTORÍA TÉCNICA, ADMINISTRATIVA, FINANCIERA, Y AMBIENTAL DEL CONTRATO CY¿UYO OBJETO ES LAS OBRAS DE REHABILITACIÓN, CONSTRUCCIÓN Y EMBELLECIMIENTO DEL URBANISMO DE LA FACHADA PRINCIPAL DEL EDIFICIO SEDE DEL INFOTEP.</t>
  </si>
  <si>
    <t>2023-12-29 00:00:00</t>
  </si>
  <si>
    <t>2023-12-29 09:22:11</t>
  </si>
  <si>
    <t>C-2202-0700-6-0-2202009-03</t>
  </si>
  <si>
    <t>TRANSFERENCIAS CORRIENTES - SERVICIO DE APOYO FINANCIERO PARA EL ACCESO Y PERMANENCIA A LA EDUCACIÓN SUPERIOR O TERCIARIA - FORTALECIMIENTO DE LA GESTIÓN INSTITUCIONAL DEL INFOTEP SAN ANDRES Y PROVIDENCIA</t>
  </si>
  <si>
    <t>900499444</t>
  </si>
  <si>
    <t>TELL ME WHAT YOU NEED SAS</t>
  </si>
  <si>
    <t>540184173</t>
  </si>
  <si>
    <t>11623</t>
  </si>
  <si>
    <t>11123</t>
  </si>
  <si>
    <t>71223</t>
  </si>
  <si>
    <t>225</t>
  </si>
  <si>
    <t>COMPRA DE ELEMENTOS ESENCIALES ACADÉMICOS PAA EL BENEFICIO DE TODA LA COMUNIDAD ESTUDIANTIL DEL INFOTEP.</t>
  </si>
  <si>
    <t>2023-12-29 11:53:49</t>
  </si>
  <si>
    <t>42523</t>
  </si>
  <si>
    <t>40223</t>
  </si>
  <si>
    <t>71323</t>
  </si>
  <si>
    <t>226</t>
  </si>
  <si>
    <t>ADQUISICIÓN DE EQUIPOS Y ELEMENTOS DE TECNOLOGÍA, SOFTWARE, LICENCIAMIENTO Y EL MANTENIMIENTO PREVENTIVO Y CORRECTIVO, REQUERIDOS PARA EL CORRECTO FUNCIONAMIENTO DE LA INFRAESTRUCTURA TENOLGICA DEL INFOTEP.</t>
  </si>
  <si>
    <t>2023-12-29 11:59:07</t>
  </si>
  <si>
    <t>C-2202-0700-6-0-2202042-02</t>
  </si>
  <si>
    <t>ADQUISICIÓN DE BIENES Y SERVICIOS - DOCUMENTO PARA LA PLANEACIÓN ESTRATÉGICA EN TI - FORTALECIMIENTO DE LA GESTIÓN INSTITUCIONAL DEL INFOTEP SAN ANDRES Y PROVIDENCIA</t>
  </si>
  <si>
    <t>42623</t>
  </si>
  <si>
    <t>40323</t>
  </si>
  <si>
    <t>71423</t>
  </si>
  <si>
    <t>,</t>
  </si>
  <si>
    <t>RESERVA PRES =     COMPROMISOS -OBLIGACION</t>
  </si>
  <si>
    <t>CUENTA X PAGAR=     OBLIGACIÓN - PAGO</t>
  </si>
  <si>
    <t>INCREMENTO 12%</t>
  </si>
  <si>
    <t>EJECUCIÓN 2023</t>
  </si>
  <si>
    <t>PROYECCIÓN NÓMINA 2024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</si>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</sst>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</numFmts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22"/>
      <name val="Calibri"/>
      <family val="2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7" fillId="0" borderId="0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11" fillId="0" borderId="2" xfId="0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3" fontId="15" fillId="0" borderId="6" xfId="0" applyNumberFormat="1" applyFont="1" applyFill="1" applyBorder="1" applyAlignment="1">
      <alignment vertical="center"/>
    </xf>
    <xf numFmtId="3" fontId="15" fillId="2" borderId="6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vertical="center" wrapText="1"/>
    </xf>
    <xf numFmtId="3" fontId="15" fillId="0" borderId="8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0" fontId="16" fillId="0" borderId="9" xfId="0" applyFont="1" applyFill="1" applyBorder="1" applyAlignment="1">
      <alignment vertical="center" wrapText="1"/>
    </xf>
    <xf numFmtId="3" fontId="17" fillId="0" borderId="10" xfId="0" applyNumberFormat="1" applyFont="1" applyFill="1" applyBorder="1" applyAlignment="1">
      <alignment vertical="center"/>
    </xf>
    <xf numFmtId="3" fontId="17" fillId="0" borderId="11" xfId="0" applyNumberFormat="1" applyFont="1" applyFill="1" applyBorder="1" applyAlignment="1">
      <alignment vertical="center"/>
    </xf>
    <xf numFmtId="3" fontId="17" fillId="0" borderId="12" xfId="0" applyNumberFormat="1" applyFont="1" applyFill="1" applyBorder="1" applyAlignment="1">
      <alignment vertical="center"/>
    </xf>
    <xf numFmtId="3" fontId="17" fillId="0" borderId="13" xfId="0" applyNumberFormat="1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0" fillId="2" borderId="6" xfId="0" applyNumberFormat="1" applyFont="1" applyFill="1" applyBorder="1" applyAlignment="1">
      <alignment vertical="center"/>
    </xf>
    <xf numFmtId="3" fontId="7" fillId="0" borderId="6" xfId="0" applyNumberFormat="1" applyFont="1" applyFill="1" applyBorder="1"/>
    <xf numFmtId="3" fontId="17" fillId="3" borderId="14" xfId="0" applyNumberFormat="1" applyFont="1" applyFill="1" applyBorder="1" applyAlignment="1">
      <alignment vertical="center"/>
    </xf>
    <xf numFmtId="0" fontId="7" fillId="4" borderId="0" xfId="0" applyFont="1" applyFill="1" applyBorder="1"/>
    <xf numFmtId="0" fontId="7" fillId="0" borderId="0" xfId="0" applyFont="1" applyFill="1" applyBorder="1"/>
    <xf numFmtId="43" fontId="10" fillId="3" borderId="0" xfId="1" applyFont="1" applyFill="1" applyBorder="1"/>
    <xf numFmtId="3" fontId="10" fillId="5" borderId="0" xfId="0" applyNumberFormat="1" applyFont="1" applyFill="1" applyBorder="1"/>
    <xf numFmtId="43" fontId="10" fillId="6" borderId="0" xfId="1" applyFont="1" applyFill="1" applyBorder="1"/>
    <xf numFmtId="3" fontId="10" fillId="0" borderId="0" xfId="0" applyNumberFormat="1" applyFont="1" applyFill="1" applyBorder="1"/>
    <xf numFmtId="0" fontId="7" fillId="5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10" fillId="7" borderId="0" xfId="0" applyFont="1" applyFill="1" applyBorder="1"/>
    <xf numFmtId="0" fontId="7" fillId="7" borderId="0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3" fillId="8" borderId="1" xfId="0" applyNumberFormat="1" applyFont="1" applyFill="1" applyBorder="1" applyAlignment="1">
      <alignment vertical="center" wrapText="1" readingOrder="1"/>
    </xf>
    <xf numFmtId="0" fontId="3" fillId="8" borderId="1" xfId="0" applyNumberFormat="1" applyFont="1" applyFill="1" applyBorder="1" applyAlignment="1">
      <alignment horizontal="center" vertical="center" wrapText="1" readingOrder="1"/>
    </xf>
    <xf numFmtId="0" fontId="3" fillId="8" borderId="1" xfId="0" applyNumberFormat="1" applyFont="1" applyFill="1" applyBorder="1" applyAlignment="1">
      <alignment horizontal="left" vertical="center" wrapText="1" readingOrder="1"/>
    </xf>
    <xf numFmtId="164" fontId="3" fillId="8" borderId="1" xfId="0" applyNumberFormat="1" applyFont="1" applyFill="1" applyBorder="1" applyAlignment="1">
      <alignment horizontal="right" vertical="center" wrapText="1" readingOrder="1"/>
    </xf>
    <xf numFmtId="0" fontId="3" fillId="9" borderId="1" xfId="0" applyNumberFormat="1" applyFont="1" applyFill="1" applyBorder="1" applyAlignment="1">
      <alignment vertical="center" wrapText="1" readingOrder="1"/>
    </xf>
    <xf numFmtId="0" fontId="3" fillId="9" borderId="1" xfId="0" applyNumberFormat="1" applyFont="1" applyFill="1" applyBorder="1" applyAlignment="1">
      <alignment horizontal="center" vertical="center" wrapText="1" readingOrder="1"/>
    </xf>
    <xf numFmtId="0" fontId="3" fillId="9" borderId="1" xfId="0" applyNumberFormat="1" applyFont="1" applyFill="1" applyBorder="1" applyAlignment="1">
      <alignment horizontal="left" vertical="center" wrapText="1" readingOrder="1"/>
    </xf>
    <xf numFmtId="164" fontId="3" fillId="9" borderId="1" xfId="0" applyNumberFormat="1" applyFont="1" applyFill="1" applyBorder="1" applyAlignment="1">
      <alignment horizontal="right" vertical="center" wrapText="1" readingOrder="1"/>
    </xf>
    <xf numFmtId="0" fontId="3" fillId="10" borderId="1" xfId="0" applyNumberFormat="1" applyFont="1" applyFill="1" applyBorder="1" applyAlignment="1">
      <alignment vertical="center" wrapText="1" readingOrder="1"/>
    </xf>
    <xf numFmtId="0" fontId="3" fillId="10" borderId="1" xfId="0" applyNumberFormat="1" applyFont="1" applyFill="1" applyBorder="1" applyAlignment="1">
      <alignment horizontal="center" vertical="center" wrapText="1" readingOrder="1"/>
    </xf>
    <xf numFmtId="0" fontId="3" fillId="10" borderId="1" xfId="0" applyNumberFormat="1" applyFont="1" applyFill="1" applyBorder="1" applyAlignment="1">
      <alignment horizontal="left" vertical="center" wrapText="1" readingOrder="1"/>
    </xf>
    <xf numFmtId="164" fontId="3" fillId="1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7" fontId="7" fillId="0" borderId="0" xfId="0" applyNumberFormat="1" applyFont="1" applyFill="1" applyBorder="1"/>
    <xf numFmtId="0" fontId="10" fillId="0" borderId="11" xfId="0" applyFont="1" applyFill="1" applyBorder="1"/>
    <xf numFmtId="0" fontId="2" fillId="0" borderId="17" xfId="0" applyNumberFormat="1" applyFont="1" applyFill="1" applyBorder="1" applyAlignment="1">
      <alignment horizontal="center" vertical="center" wrapText="1" readingOrder="1"/>
    </xf>
    <xf numFmtId="164" fontId="3" fillId="0" borderId="17" xfId="0" applyNumberFormat="1" applyFont="1" applyFill="1" applyBorder="1" applyAlignment="1">
      <alignment horizontal="right" vertical="center" wrapText="1" readingOrder="1"/>
    </xf>
    <xf numFmtId="0" fontId="10" fillId="0" borderId="6" xfId="0" applyFont="1" applyFill="1" applyBorder="1"/>
    <xf numFmtId="7" fontId="1" fillId="0" borderId="6" xfId="0" applyNumberFormat="1" applyFont="1" applyFill="1" applyBorder="1"/>
    <xf numFmtId="7" fontId="7" fillId="2" borderId="6" xfId="0" applyNumberFormat="1" applyFont="1" applyFill="1" applyBorder="1"/>
    <xf numFmtId="7" fontId="7" fillId="0" borderId="16" xfId="1" applyNumberFormat="1" applyFont="1" applyFill="1" applyBorder="1"/>
    <xf numFmtId="0" fontId="10" fillId="11" borderId="15" xfId="0" applyFont="1" applyFill="1" applyBorder="1"/>
    <xf numFmtId="0" fontId="10" fillId="11" borderId="11" xfId="0" applyFont="1" applyFill="1" applyBorder="1"/>
    <xf numFmtId="43" fontId="7" fillId="11" borderId="16" xfId="1" applyFont="1" applyFill="1" applyBorder="1"/>
    <xf numFmtId="0" fontId="20" fillId="0" borderId="18" xfId="0" applyFont="1" applyBorder="1" applyAlignment="1">
      <alignment wrapText="1"/>
    </xf>
    <xf numFmtId="0" fontId="0" fillId="0" borderId="0" xfId="0"/>
    <xf numFmtId="1" fontId="20" fillId="0" borderId="18" xfId="0" applyNumberFormat="1" applyFont="1" applyBorder="1" applyAlignment="1">
      <alignment wrapText="1"/>
    </xf>
    <xf numFmtId="49" fontId="20" fillId="0" borderId="18" xfId="0" applyNumberFormat="1" applyFont="1" applyBorder="1" applyAlignment="1">
      <alignment wrapText="1"/>
    </xf>
    <xf numFmtId="49" fontId="20" fillId="0" borderId="18" xfId="0" applyNumberFormat="1" applyFont="1" applyBorder="1" applyAlignment="1">
      <alignment horizontal="center" wrapText="1"/>
    </xf>
    <xf numFmtId="49" fontId="20" fillId="0" borderId="18" xfId="0" applyNumberFormat="1" applyFont="1" applyBorder="1" applyAlignment="1">
      <alignment horizontal="left" wrapText="1"/>
    </xf>
    <xf numFmtId="43" fontId="20" fillId="0" borderId="18" xfId="1" applyFont="1" applyBorder="1" applyAlignment="1">
      <alignment horizontal="left" wrapText="1"/>
    </xf>
    <xf numFmtId="43" fontId="20" fillId="0" borderId="18" xfId="1" applyFont="1" applyFill="1" applyBorder="1" applyAlignment="1">
      <alignment horizontal="left" wrapText="1"/>
    </xf>
    <xf numFmtId="49" fontId="0" fillId="0" borderId="18" xfId="0" applyNumberFormat="1" applyBorder="1" applyAlignment="1">
      <alignment wrapText="1"/>
    </xf>
    <xf numFmtId="43" fontId="6" fillId="2" borderId="0" xfId="0" applyNumberFormat="1" applyFont="1" applyFill="1"/>
    <xf numFmtId="0" fontId="10" fillId="0" borderId="15" xfId="0" applyFont="1" applyFill="1" applyBorder="1" applyAlignment="1"/>
    <xf numFmtId="0" fontId="10" fillId="0" borderId="11" xfId="0" applyFont="1" applyFill="1" applyBorder="1" applyAlignment="1"/>
    <xf numFmtId="0" fontId="10" fillId="0" borderId="16" xfId="0" applyFont="1" applyFill="1" applyBorder="1" applyAlignment="1"/>
    <xf numFmtId="0" fontId="10" fillId="0" borderId="15" xfId="0" applyFont="1" applyFill="1" applyBorder="1"/>
    <xf numFmtId="0" fontId="10" fillId="0" borderId="16" xfId="0" applyFont="1" applyFill="1" applyBorder="1"/>
    <xf numFmtId="3" fontId="10" fillId="0" borderId="19" xfId="0" applyNumberFormat="1" applyFont="1" applyFill="1" applyBorder="1" applyAlignment="1"/>
    <xf numFmtId="3" fontId="10" fillId="0" borderId="19" xfId="0" applyNumberFormat="1" applyFont="1" applyFill="1" applyBorder="1"/>
    <xf numFmtId="7" fontId="1" fillId="0" borderId="0" xfId="0" applyNumberFormat="1" applyFont="1" applyFill="1" applyBorder="1"/>
    <xf numFmtId="0" fontId="2" fillId="0" borderId="20" xfId="0" applyNumberFormat="1" applyFont="1" applyFill="1" applyBorder="1" applyAlignment="1">
      <alignment horizontal="center" vertical="center" wrapText="1" readingOrder="1"/>
    </xf>
    <xf numFmtId="0" fontId="2" fillId="0" borderId="6" xfId="0" applyNumberFormat="1" applyFont="1" applyFill="1" applyBorder="1" applyAlignment="1">
      <alignment horizontal="center" vertical="center" wrapText="1" readingOrder="1"/>
    </xf>
    <xf numFmtId="0" fontId="1" fillId="0" borderId="6" xfId="0" applyFont="1" applyFill="1" applyBorder="1"/>
    <xf numFmtId="0" fontId="3" fillId="0" borderId="6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horizontal="left" vertical="center" wrapText="1" readingOrder="1"/>
    </xf>
    <xf numFmtId="0" fontId="3" fillId="0" borderId="6" xfId="0" applyNumberFormat="1" applyFont="1" applyFill="1" applyBorder="1" applyAlignment="1">
      <alignment vertical="center" wrapText="1" readingOrder="1"/>
    </xf>
    <xf numFmtId="164" fontId="3" fillId="0" borderId="6" xfId="0" applyNumberFormat="1" applyFont="1" applyFill="1" applyBorder="1" applyAlignment="1">
      <alignment horizontal="right" vertical="center" wrapText="1" readingOrder="1"/>
    </xf>
    <xf numFmtId="164" fontId="7" fillId="0" borderId="6" xfId="0" applyNumberFormat="1" applyFont="1" applyFill="1" applyBorder="1" applyAlignment="1">
      <alignment vertical="center"/>
    </xf>
    <xf numFmtId="7" fontId="7" fillId="0" borderId="6" xfId="0" applyNumberFormat="1" applyFont="1" applyFill="1" applyBorder="1" applyAlignment="1">
      <alignment vertical="center"/>
    </xf>
    <xf numFmtId="7" fontId="1" fillId="0" borderId="6" xfId="0" applyNumberFormat="1" applyFont="1" applyFill="1" applyBorder="1" applyAlignment="1">
      <alignment vertical="center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/>
    </xf>
    <xf numFmtId="0" fontId="7" fillId="1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6-JUNIO%202023/REP_EPG034_EjecucionPresupuestalAgregada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11-NOVIEMBRE%20%202023/REP_EPG034_EjecucionPresupuestalAgregada%20(1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 DE PERSONAL"/>
      <sheetName val="BIENES Y SERVICIOS"/>
      <sheetName val="TRANSFERENCIAS"/>
      <sheetName val="INGRESOS SÓLO NACIÓN"/>
      <sheetName val="SNIES SÓLO NACIÓN"/>
      <sheetName val="INFORME GENERAL"/>
    </sheetNames>
    <sheetDataSet>
      <sheetData sheetId="0"/>
      <sheetData sheetId="1"/>
      <sheetData sheetId="2"/>
      <sheetData sheetId="3"/>
      <sheetData sheetId="4"/>
      <sheetData sheetId="5">
        <row r="11">
          <cell r="R11">
            <v>44055</v>
          </cell>
          <cell r="S11">
            <v>1585108335</v>
          </cell>
        </row>
      </sheetData>
      <sheetData sheetId="6"/>
      <sheetData sheetId="7">
        <row r="13">
          <cell r="S13">
            <v>1585108335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ONES"/>
      <sheetName val="GASTOS DE PERSONAL"/>
      <sheetName val="GASTOS DE ADQUI Y BIENES Y SERV"/>
      <sheetName val="TRANSFERENCIAS"/>
      <sheetName val="INGRESOS SÓLO NACIÓN"/>
      <sheetName val="SNIES SÓLO NACIÓN"/>
      <sheetName val="Hoja1"/>
    </sheetNames>
    <sheetDataSet>
      <sheetData sheetId="0" refreshError="1"/>
      <sheetData sheetId="1" refreshError="1"/>
      <sheetData sheetId="2" refreshError="1">
        <row r="5">
          <cell r="Q5">
            <v>402044235</v>
          </cell>
        </row>
        <row r="6">
          <cell r="Q6">
            <v>461882761</v>
          </cell>
        </row>
        <row r="7">
          <cell r="Q7">
            <v>2296842005</v>
          </cell>
        </row>
        <row r="8">
          <cell r="Q8">
            <v>760000000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S DE PERSONAL"/>
      <sheetName val="ADQUIS BIE Y SERV"/>
      <sheetName val="TRANSFERENCIAS"/>
      <sheetName val="INGRESOS SOLO NACIÓN"/>
      <sheetName val="SNIES SOLO NACIÓN NOVIEMBRE"/>
      <sheetName val="INFORME GENERAL"/>
    </sheetNames>
    <sheetDataSet>
      <sheetData sheetId="0"/>
      <sheetData sheetId="1"/>
      <sheetData sheetId="2">
        <row r="7">
          <cell r="R7">
            <v>2364613648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ERSIÓN"/>
      <sheetName val="GASTO DE PERSONAL"/>
      <sheetName val="ADQ DE B&amp;S"/>
      <sheetName val="TRANSFERENCIAS"/>
      <sheetName val="INGRESOS SÓLO NACIÓN"/>
      <sheetName val="SNIES SÓLO NACIÓN"/>
      <sheetName val="INFORME GRA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X5">
            <v>839063643</v>
          </cell>
        </row>
        <row r="13">
          <cell r="AA13">
            <v>0</v>
          </cell>
        </row>
        <row r="17">
          <cell r="AA17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EC5F-F57D-4328-A952-8F44E3B6866F}">
  <sheetPr codeName="Hoja1"/>
  <dimension ref="A1:AC11"/>
  <sheetViews>
    <sheetView workbookViewId="0">
      <selection activeCell="AF8" sqref="AF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6" width="18.85546875" hidden="1" customWidth="1"/>
    <col min="27" max="27" width="18.85546875" customWidth="1"/>
    <col min="28" max="28" width="18.5703125" customWidth="1"/>
    <col min="29" max="29" width="19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ht="30" customHeight="1" x14ac:dyDescent="0.25">
      <c r="A3" s="97" t="s">
        <v>4</v>
      </c>
      <c r="B3" s="97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98" t="s">
        <v>498</v>
      </c>
      <c r="AB3" s="108">
        <v>2024</v>
      </c>
      <c r="AC3" s="109" t="s">
        <v>499</v>
      </c>
    </row>
    <row r="4" spans="1:29" ht="24" x14ac:dyDescent="0.25">
      <c r="A4" s="98" t="s">
        <v>6</v>
      </c>
      <c r="B4" s="98" t="s">
        <v>7</v>
      </c>
      <c r="C4" s="98" t="s">
        <v>8</v>
      </c>
      <c r="D4" s="98" t="s">
        <v>9</v>
      </c>
      <c r="E4" s="98" t="s">
        <v>10</v>
      </c>
      <c r="F4" s="98" t="s">
        <v>11</v>
      </c>
      <c r="G4" s="98" t="s">
        <v>12</v>
      </c>
      <c r="H4" s="98" t="s">
        <v>13</v>
      </c>
      <c r="I4" s="98" t="s">
        <v>14</v>
      </c>
      <c r="J4" s="98" t="s">
        <v>15</v>
      </c>
      <c r="K4" s="98" t="s">
        <v>16</v>
      </c>
      <c r="L4" s="98" t="s">
        <v>17</v>
      </c>
      <c r="M4" s="98" t="s">
        <v>18</v>
      </c>
      <c r="N4" s="98" t="s">
        <v>19</v>
      </c>
      <c r="O4" s="98" t="s">
        <v>20</v>
      </c>
      <c r="P4" s="98" t="s">
        <v>21</v>
      </c>
      <c r="Q4" s="98" t="s">
        <v>22</v>
      </c>
      <c r="R4" s="98" t="s">
        <v>23</v>
      </c>
      <c r="S4" s="98" t="s">
        <v>24</v>
      </c>
      <c r="T4" s="98" t="s">
        <v>25</v>
      </c>
      <c r="U4" s="98" t="s">
        <v>26</v>
      </c>
      <c r="V4" s="98" t="s">
        <v>27</v>
      </c>
      <c r="W4" s="98" t="s">
        <v>28</v>
      </c>
      <c r="X4" s="98" t="s">
        <v>29</v>
      </c>
      <c r="Y4" s="98" t="s">
        <v>30</v>
      </c>
      <c r="Z4" s="98" t="s">
        <v>31</v>
      </c>
      <c r="AA4" s="98" t="s">
        <v>32</v>
      </c>
      <c r="AB4" s="107" t="s">
        <v>497</v>
      </c>
      <c r="AC4" s="110"/>
    </row>
    <row r="5" spans="1:29" ht="45" x14ac:dyDescent="0.25">
      <c r="A5" s="100" t="s">
        <v>33</v>
      </c>
      <c r="B5" s="101" t="s">
        <v>34</v>
      </c>
      <c r="C5" s="102" t="s">
        <v>35</v>
      </c>
      <c r="D5" s="100" t="s">
        <v>36</v>
      </c>
      <c r="E5" s="100" t="s">
        <v>37</v>
      </c>
      <c r="F5" s="100" t="s">
        <v>37</v>
      </c>
      <c r="G5" s="100" t="s">
        <v>37</v>
      </c>
      <c r="H5" s="100"/>
      <c r="I5" s="100"/>
      <c r="J5" s="100"/>
      <c r="K5" s="100"/>
      <c r="L5" s="100"/>
      <c r="M5" s="100" t="s">
        <v>38</v>
      </c>
      <c r="N5" s="100" t="s">
        <v>39</v>
      </c>
      <c r="O5" s="100" t="s">
        <v>40</v>
      </c>
      <c r="P5" s="101" t="s">
        <v>41</v>
      </c>
      <c r="Q5" s="103">
        <v>1236364717</v>
      </c>
      <c r="R5" s="103">
        <v>925955725</v>
      </c>
      <c r="S5" s="103">
        <v>467000000</v>
      </c>
      <c r="T5" s="103">
        <v>1695320442</v>
      </c>
      <c r="U5" s="103">
        <v>0</v>
      </c>
      <c r="V5" s="103">
        <v>1593115341</v>
      </c>
      <c r="W5" s="103">
        <v>102205101</v>
      </c>
      <c r="X5" s="103">
        <v>1593115341</v>
      </c>
      <c r="Y5" s="103">
        <v>1593115341</v>
      </c>
      <c r="Z5" s="103">
        <v>1593115341</v>
      </c>
      <c r="AA5" s="103">
        <v>1593115341</v>
      </c>
      <c r="AB5" s="106">
        <f>AA5*12%</f>
        <v>191173840.91999999</v>
      </c>
      <c r="AC5" s="106">
        <f>AA5+AB5</f>
        <v>1784289181.9200001</v>
      </c>
    </row>
    <row r="6" spans="1:29" ht="45" x14ac:dyDescent="0.25">
      <c r="A6" s="100" t="s">
        <v>33</v>
      </c>
      <c r="B6" s="101" t="s">
        <v>34</v>
      </c>
      <c r="C6" s="102" t="s">
        <v>42</v>
      </c>
      <c r="D6" s="100" t="s">
        <v>36</v>
      </c>
      <c r="E6" s="100" t="s">
        <v>37</v>
      </c>
      <c r="F6" s="100" t="s">
        <v>37</v>
      </c>
      <c r="G6" s="100" t="s">
        <v>43</v>
      </c>
      <c r="H6" s="100"/>
      <c r="I6" s="100"/>
      <c r="J6" s="100"/>
      <c r="K6" s="100"/>
      <c r="L6" s="100"/>
      <c r="M6" s="100" t="s">
        <v>38</v>
      </c>
      <c r="N6" s="100" t="s">
        <v>39</v>
      </c>
      <c r="O6" s="100" t="s">
        <v>40</v>
      </c>
      <c r="P6" s="101" t="s">
        <v>44</v>
      </c>
      <c r="Q6" s="103">
        <v>363403973</v>
      </c>
      <c r="R6" s="103">
        <v>408087371</v>
      </c>
      <c r="S6" s="103">
        <v>0</v>
      </c>
      <c r="T6" s="103">
        <v>771491344</v>
      </c>
      <c r="U6" s="103">
        <v>0</v>
      </c>
      <c r="V6" s="103">
        <v>471160112</v>
      </c>
      <c r="W6" s="103">
        <v>300331232</v>
      </c>
      <c r="X6" s="103">
        <v>471160112</v>
      </c>
      <c r="Y6" s="103">
        <v>471160112</v>
      </c>
      <c r="Z6" s="103">
        <v>471160112</v>
      </c>
      <c r="AA6" s="103">
        <v>471160112</v>
      </c>
      <c r="AB6" s="106">
        <f t="shared" ref="AB6:AB11" si="0">AA6*12%</f>
        <v>56539213.439999998</v>
      </c>
      <c r="AC6" s="106">
        <f t="shared" ref="AC6:AC11" si="1">AA6+AB6</f>
        <v>527699325.44</v>
      </c>
    </row>
    <row r="7" spans="1:29" ht="45" x14ac:dyDescent="0.25">
      <c r="A7" s="100" t="s">
        <v>33</v>
      </c>
      <c r="B7" s="101" t="s">
        <v>34</v>
      </c>
      <c r="C7" s="102" t="s">
        <v>45</v>
      </c>
      <c r="D7" s="100" t="s">
        <v>36</v>
      </c>
      <c r="E7" s="100" t="s">
        <v>37</v>
      </c>
      <c r="F7" s="100" t="s">
        <v>37</v>
      </c>
      <c r="G7" s="100" t="s">
        <v>46</v>
      </c>
      <c r="H7" s="100"/>
      <c r="I7" s="100"/>
      <c r="J7" s="100"/>
      <c r="K7" s="100"/>
      <c r="L7" s="100"/>
      <c r="M7" s="100" t="s">
        <v>38</v>
      </c>
      <c r="N7" s="100" t="s">
        <v>39</v>
      </c>
      <c r="O7" s="100" t="s">
        <v>40</v>
      </c>
      <c r="P7" s="101" t="s">
        <v>47</v>
      </c>
      <c r="Q7" s="103">
        <v>124102024</v>
      </c>
      <c r="R7" s="103">
        <v>74262239</v>
      </c>
      <c r="S7" s="103">
        <v>0</v>
      </c>
      <c r="T7" s="103">
        <v>198364263</v>
      </c>
      <c r="U7" s="103">
        <v>0</v>
      </c>
      <c r="V7" s="103">
        <v>176866552</v>
      </c>
      <c r="W7" s="103">
        <v>21497711</v>
      </c>
      <c r="X7" s="103">
        <v>176866552</v>
      </c>
      <c r="Y7" s="103">
        <v>176866552</v>
      </c>
      <c r="Z7" s="103">
        <v>176866552</v>
      </c>
      <c r="AA7" s="103">
        <v>176866552</v>
      </c>
      <c r="AB7" s="106">
        <f t="shared" si="0"/>
        <v>21223986.239999998</v>
      </c>
      <c r="AC7" s="106">
        <f t="shared" si="1"/>
        <v>198090538.24000001</v>
      </c>
    </row>
    <row r="8" spans="1:29" ht="45" x14ac:dyDescent="0.25">
      <c r="A8" s="100" t="s">
        <v>33</v>
      </c>
      <c r="B8" s="101" t="s">
        <v>34</v>
      </c>
      <c r="C8" s="102" t="s">
        <v>48</v>
      </c>
      <c r="D8" s="100" t="s">
        <v>36</v>
      </c>
      <c r="E8" s="100" t="s">
        <v>37</v>
      </c>
      <c r="F8" s="100" t="s">
        <v>43</v>
      </c>
      <c r="G8" s="100" t="s">
        <v>37</v>
      </c>
      <c r="H8" s="100"/>
      <c r="I8" s="100"/>
      <c r="J8" s="100"/>
      <c r="K8" s="100"/>
      <c r="L8" s="100"/>
      <c r="M8" s="100" t="s">
        <v>38</v>
      </c>
      <c r="N8" s="100" t="s">
        <v>39</v>
      </c>
      <c r="O8" s="100" t="s">
        <v>40</v>
      </c>
      <c r="P8" s="101" t="s">
        <v>41</v>
      </c>
      <c r="Q8" s="103">
        <v>680832917</v>
      </c>
      <c r="R8" s="103">
        <v>721803000</v>
      </c>
      <c r="S8" s="103">
        <v>0</v>
      </c>
      <c r="T8" s="103">
        <v>1402635917</v>
      </c>
      <c r="U8" s="103">
        <v>0</v>
      </c>
      <c r="V8" s="103">
        <v>891377322</v>
      </c>
      <c r="W8" s="103">
        <v>511258595</v>
      </c>
      <c r="X8" s="103">
        <v>624377322</v>
      </c>
      <c r="Y8" s="103">
        <v>624377322</v>
      </c>
      <c r="Z8" s="103">
        <v>624377322</v>
      </c>
      <c r="AA8" s="103">
        <v>624377322</v>
      </c>
      <c r="AB8" s="106">
        <f t="shared" si="0"/>
        <v>74925278.640000001</v>
      </c>
      <c r="AC8" s="106">
        <f t="shared" si="1"/>
        <v>699302600.63999999</v>
      </c>
    </row>
    <row r="9" spans="1:29" ht="45" x14ac:dyDescent="0.25">
      <c r="A9" s="100" t="s">
        <v>33</v>
      </c>
      <c r="B9" s="101" t="s">
        <v>34</v>
      </c>
      <c r="C9" s="102" t="s">
        <v>49</v>
      </c>
      <c r="D9" s="100" t="s">
        <v>36</v>
      </c>
      <c r="E9" s="100" t="s">
        <v>37</v>
      </c>
      <c r="F9" s="100" t="s">
        <v>43</v>
      </c>
      <c r="G9" s="100" t="s">
        <v>43</v>
      </c>
      <c r="H9" s="100"/>
      <c r="I9" s="100"/>
      <c r="J9" s="100"/>
      <c r="K9" s="100"/>
      <c r="L9" s="100"/>
      <c r="M9" s="100" t="s">
        <v>38</v>
      </c>
      <c r="N9" s="100" t="s">
        <v>39</v>
      </c>
      <c r="O9" s="100" t="s">
        <v>40</v>
      </c>
      <c r="P9" s="101" t="s">
        <v>44</v>
      </c>
      <c r="Q9" s="103">
        <v>0</v>
      </c>
      <c r="R9" s="103">
        <v>222000000</v>
      </c>
      <c r="S9" s="103">
        <v>0</v>
      </c>
      <c r="T9" s="103">
        <v>222000000</v>
      </c>
      <c r="U9" s="103">
        <v>0</v>
      </c>
      <c r="V9" s="103">
        <v>115031878</v>
      </c>
      <c r="W9" s="103">
        <v>106968122</v>
      </c>
      <c r="X9" s="103">
        <v>115031878</v>
      </c>
      <c r="Y9" s="103">
        <v>115031878</v>
      </c>
      <c r="Z9" s="103">
        <v>115031878</v>
      </c>
      <c r="AA9" s="103">
        <v>115031878</v>
      </c>
      <c r="AB9" s="106">
        <f t="shared" si="0"/>
        <v>13803825.359999999</v>
      </c>
      <c r="AC9" s="106">
        <f t="shared" si="1"/>
        <v>128835703.36</v>
      </c>
    </row>
    <row r="10" spans="1:29" ht="0" hidden="1" customHeight="1" x14ac:dyDescent="0.25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73">
        <f t="shared" si="0"/>
        <v>0</v>
      </c>
      <c r="AC10" s="73">
        <f t="shared" si="1"/>
        <v>0</v>
      </c>
    </row>
    <row r="11" spans="1:29" ht="33.950000000000003" customHeight="1" x14ac:dyDescent="0.25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08" t="s">
        <v>500</v>
      </c>
      <c r="Q11" s="99"/>
      <c r="R11" s="104">
        <f t="shared" ref="R11:AA11" si="2">SUM(R5:R10)</f>
        <v>2352108335</v>
      </c>
      <c r="S11" s="104">
        <f t="shared" si="2"/>
        <v>467000000</v>
      </c>
      <c r="T11" s="104">
        <f t="shared" si="2"/>
        <v>4289811966</v>
      </c>
      <c r="U11" s="104">
        <f t="shared" si="2"/>
        <v>0</v>
      </c>
      <c r="V11" s="104">
        <f t="shared" si="2"/>
        <v>3247551205</v>
      </c>
      <c r="W11" s="104">
        <f t="shared" si="2"/>
        <v>1042260761</v>
      </c>
      <c r="X11" s="104">
        <f t="shared" si="2"/>
        <v>2980551205</v>
      </c>
      <c r="Y11" s="104">
        <f t="shared" si="2"/>
        <v>2980551205</v>
      </c>
      <c r="Z11" s="104">
        <f t="shared" si="2"/>
        <v>2980551205</v>
      </c>
      <c r="AA11" s="104">
        <f t="shared" si="2"/>
        <v>2980551205</v>
      </c>
      <c r="AB11" s="105">
        <f t="shared" si="0"/>
        <v>357666144.59999996</v>
      </c>
      <c r="AC11" s="105">
        <f t="shared" si="1"/>
        <v>3338217349.5999999</v>
      </c>
    </row>
  </sheetData>
  <mergeCells count="1">
    <mergeCell ref="AC3:AC4"/>
  </mergeCells>
  <pageMargins left="0.7" right="0.7" top="0.75" bottom="0.75" header="0.3" footer="0.3"/>
  <pageSetup paperSize="11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59FD-EF74-4DCD-9823-1C51AF4E88E6}">
  <sheetPr codeName="Hoja10"/>
  <dimension ref="A1:AC34"/>
  <sheetViews>
    <sheetView topLeftCell="E19" workbookViewId="0">
      <selection activeCell="AC29" sqref="AC2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2" width="18.85546875" hidden="1" customWidth="1"/>
    <col min="23" max="23" width="21.28515625" hidden="1" customWidth="1"/>
    <col min="24" max="25" width="18.85546875" customWidth="1"/>
    <col min="26" max="26" width="18.85546875" hidden="1" customWidth="1"/>
    <col min="27" max="27" width="18.85546875" customWidth="1"/>
    <col min="28" max="28" width="17.42578125" customWidth="1"/>
    <col min="29" max="29" width="17.85546875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70" t="s">
        <v>32</v>
      </c>
      <c r="AB4" s="72" t="s">
        <v>98</v>
      </c>
      <c r="AC4" s="72" t="s">
        <v>103</v>
      </c>
    </row>
    <row r="5" spans="1:29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467000000</v>
      </c>
      <c r="T5" s="7">
        <v>1695320442</v>
      </c>
      <c r="U5" s="7">
        <v>0</v>
      </c>
      <c r="V5" s="7">
        <v>1593115341</v>
      </c>
      <c r="W5" s="7">
        <v>102205101</v>
      </c>
      <c r="X5" s="7">
        <v>1593115341</v>
      </c>
      <c r="Y5" s="7">
        <v>1593115341</v>
      </c>
      <c r="Z5" s="7">
        <v>1593115341</v>
      </c>
      <c r="AA5" s="71">
        <v>1593115341</v>
      </c>
      <c r="AB5" s="73">
        <f>X5-Y5</f>
        <v>0</v>
      </c>
      <c r="AC5" s="73">
        <f>Y5-AA5</f>
        <v>0</v>
      </c>
    </row>
    <row r="6" spans="1:29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471160112</v>
      </c>
      <c r="W6" s="7">
        <v>300331232</v>
      </c>
      <c r="X6" s="7">
        <v>471160112</v>
      </c>
      <c r="Y6" s="7">
        <v>471160112</v>
      </c>
      <c r="Z6" s="7">
        <v>471160112</v>
      </c>
      <c r="AA6" s="71">
        <v>471160112</v>
      </c>
      <c r="AB6" s="73">
        <f t="shared" ref="AB6:AB23" si="0">X6-Y6</f>
        <v>0</v>
      </c>
      <c r="AC6" s="73">
        <f t="shared" ref="AC6:AC23" si="1">Y6-AA6</f>
        <v>0</v>
      </c>
    </row>
    <row r="7" spans="1:29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176866552</v>
      </c>
      <c r="W7" s="7">
        <v>21497711</v>
      </c>
      <c r="X7" s="7">
        <v>176866552</v>
      </c>
      <c r="Y7" s="7">
        <v>176866552</v>
      </c>
      <c r="Z7" s="7">
        <v>176866552</v>
      </c>
      <c r="AA7" s="71">
        <v>176866552</v>
      </c>
      <c r="AB7" s="73">
        <f t="shared" si="0"/>
        <v>0</v>
      </c>
      <c r="AC7" s="73">
        <f t="shared" si="1"/>
        <v>0</v>
      </c>
    </row>
    <row r="8" spans="1:29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891377322</v>
      </c>
      <c r="W8" s="7">
        <v>511258595</v>
      </c>
      <c r="X8" s="7">
        <v>624377322</v>
      </c>
      <c r="Y8" s="7">
        <v>624377322</v>
      </c>
      <c r="Z8" s="7">
        <v>624377322</v>
      </c>
      <c r="AA8" s="71">
        <v>624377322</v>
      </c>
      <c r="AB8" s="73">
        <f t="shared" si="0"/>
        <v>0</v>
      </c>
      <c r="AC8" s="73">
        <f t="shared" si="1"/>
        <v>0</v>
      </c>
    </row>
    <row r="9" spans="1:29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115031878</v>
      </c>
      <c r="W9" s="7">
        <v>106968122</v>
      </c>
      <c r="X9" s="7">
        <v>115031878</v>
      </c>
      <c r="Y9" s="7">
        <v>115031878</v>
      </c>
      <c r="Z9" s="7">
        <v>115031878</v>
      </c>
      <c r="AA9" s="71">
        <v>115031878</v>
      </c>
      <c r="AB9" s="73">
        <f t="shared" si="0"/>
        <v>0</v>
      </c>
      <c r="AC9" s="73">
        <f t="shared" si="1"/>
        <v>0</v>
      </c>
    </row>
    <row r="10" spans="1:29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1">
        <v>0</v>
      </c>
      <c r="AB10" s="73">
        <f t="shared" si="0"/>
        <v>0</v>
      </c>
      <c r="AC10" s="73">
        <f t="shared" si="1"/>
        <v>0</v>
      </c>
    </row>
    <row r="11" spans="1:29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1091000474</v>
      </c>
      <c r="S11" s="7">
        <v>0</v>
      </c>
      <c r="T11" s="7">
        <v>1904585114</v>
      </c>
      <c r="U11" s="7">
        <v>0</v>
      </c>
      <c r="V11" s="7">
        <v>1790091454</v>
      </c>
      <c r="W11" s="7">
        <v>114493660</v>
      </c>
      <c r="X11" s="7">
        <v>1680610396</v>
      </c>
      <c r="Y11" s="7">
        <v>1051160074</v>
      </c>
      <c r="Z11" s="7">
        <v>1006744007.53</v>
      </c>
      <c r="AA11" s="71">
        <v>1006744007.53</v>
      </c>
      <c r="AB11" s="73">
        <f t="shared" si="0"/>
        <v>629450322</v>
      </c>
      <c r="AC11" s="73">
        <f t="shared" si="1"/>
        <v>44416066.470000029</v>
      </c>
    </row>
    <row r="12" spans="1:29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265902815</v>
      </c>
      <c r="W12" s="7">
        <v>79786154</v>
      </c>
      <c r="X12" s="7">
        <v>265902815</v>
      </c>
      <c r="Y12" s="7">
        <v>265902815</v>
      </c>
      <c r="Z12" s="7">
        <v>262910315</v>
      </c>
      <c r="AA12" s="71">
        <v>262910315</v>
      </c>
      <c r="AB12" s="73">
        <f t="shared" si="0"/>
        <v>0</v>
      </c>
      <c r="AC12" s="73">
        <f t="shared" si="1"/>
        <v>2992500</v>
      </c>
    </row>
    <row r="13" spans="1:29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1">
        <v>0</v>
      </c>
      <c r="AB13" s="73">
        <f t="shared" si="0"/>
        <v>0</v>
      </c>
      <c r="AC13" s="73">
        <f t="shared" si="1"/>
        <v>0</v>
      </c>
    </row>
    <row r="14" spans="1:29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1">
        <v>0</v>
      </c>
      <c r="AB14" s="73">
        <f t="shared" si="0"/>
        <v>0</v>
      </c>
      <c r="AC14" s="73">
        <f t="shared" si="1"/>
        <v>0</v>
      </c>
    </row>
    <row r="15" spans="1:29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1">
        <v>0</v>
      </c>
      <c r="AB15" s="73">
        <f t="shared" si="0"/>
        <v>0</v>
      </c>
      <c r="AC15" s="73">
        <f t="shared" si="1"/>
        <v>0</v>
      </c>
    </row>
    <row r="16" spans="1:29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103206708</v>
      </c>
      <c r="W16" s="7">
        <v>15995168</v>
      </c>
      <c r="X16" s="7">
        <v>103206708</v>
      </c>
      <c r="Y16" s="7">
        <v>74080576</v>
      </c>
      <c r="Z16" s="7">
        <v>74080576</v>
      </c>
      <c r="AA16" s="71">
        <v>74080576</v>
      </c>
      <c r="AB16" s="73">
        <f t="shared" si="0"/>
        <v>29126132</v>
      </c>
      <c r="AC16" s="73">
        <f t="shared" si="1"/>
        <v>0</v>
      </c>
    </row>
    <row r="17" spans="1:29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1">
        <v>0</v>
      </c>
      <c r="AB17" s="73">
        <f t="shared" si="0"/>
        <v>0</v>
      </c>
      <c r="AC17" s="73">
        <f t="shared" si="1"/>
        <v>0</v>
      </c>
    </row>
    <row r="18" spans="1:29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17822652</v>
      </c>
      <c r="W18" s="7">
        <v>177348</v>
      </c>
      <c r="X18" s="7">
        <v>17822652</v>
      </c>
      <c r="Y18" s="7">
        <v>17822652</v>
      </c>
      <c r="Z18" s="7">
        <v>17822652</v>
      </c>
      <c r="AA18" s="71">
        <v>17822652</v>
      </c>
      <c r="AB18" s="73">
        <f t="shared" si="0"/>
        <v>0</v>
      </c>
      <c r="AC18" s="73">
        <f t="shared" si="1"/>
        <v>0</v>
      </c>
    </row>
    <row r="19" spans="1:29" ht="45" x14ac:dyDescent="0.25">
      <c r="A19" s="4" t="s">
        <v>33</v>
      </c>
      <c r="B19" s="5" t="s">
        <v>34</v>
      </c>
      <c r="C19" s="6" t="s">
        <v>64</v>
      </c>
      <c r="D19" s="4" t="s">
        <v>36</v>
      </c>
      <c r="E19" s="4" t="s">
        <v>65</v>
      </c>
      <c r="F19" s="4" t="s">
        <v>59</v>
      </c>
      <c r="G19" s="4" t="s">
        <v>37</v>
      </c>
      <c r="H19" s="4"/>
      <c r="I19" s="4"/>
      <c r="J19" s="4"/>
      <c r="K19" s="4"/>
      <c r="L19" s="4"/>
      <c r="M19" s="4" t="s">
        <v>53</v>
      </c>
      <c r="N19" s="4" t="s">
        <v>54</v>
      </c>
      <c r="O19" s="4" t="s">
        <v>40</v>
      </c>
      <c r="P19" s="5" t="s">
        <v>68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1">
        <v>0</v>
      </c>
      <c r="AB19" s="73">
        <f t="shared" si="0"/>
        <v>0</v>
      </c>
      <c r="AC19" s="73">
        <f t="shared" si="1"/>
        <v>0</v>
      </c>
    </row>
    <row r="20" spans="1:29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74</v>
      </c>
      <c r="Q20" s="7">
        <v>402044235</v>
      </c>
      <c r="R20" s="7">
        <v>0</v>
      </c>
      <c r="S20" s="7">
        <v>0</v>
      </c>
      <c r="T20" s="7">
        <v>402044235</v>
      </c>
      <c r="U20" s="7">
        <v>0</v>
      </c>
      <c r="V20" s="7">
        <v>368772942</v>
      </c>
      <c r="W20" s="7">
        <v>33271293</v>
      </c>
      <c r="X20" s="7">
        <v>368772942</v>
      </c>
      <c r="Y20" s="7">
        <v>368772942</v>
      </c>
      <c r="Z20" s="7">
        <v>352601549</v>
      </c>
      <c r="AA20" s="71">
        <v>352601549</v>
      </c>
      <c r="AB20" s="73">
        <f t="shared" si="0"/>
        <v>0</v>
      </c>
      <c r="AC20" s="73">
        <f t="shared" si="1"/>
        <v>16171393</v>
      </c>
    </row>
    <row r="21" spans="1:29" ht="67.5" x14ac:dyDescent="0.25">
      <c r="A21" s="4" t="s">
        <v>33</v>
      </c>
      <c r="B21" s="5" t="s">
        <v>34</v>
      </c>
      <c r="C21" s="6" t="s">
        <v>69</v>
      </c>
      <c r="D21" s="4" t="s">
        <v>70</v>
      </c>
      <c r="E21" s="4" t="s">
        <v>71</v>
      </c>
      <c r="F21" s="4" t="s">
        <v>72</v>
      </c>
      <c r="G21" s="4" t="s">
        <v>73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74</v>
      </c>
      <c r="Q21" s="7">
        <v>461882761</v>
      </c>
      <c r="R21" s="7">
        <v>0</v>
      </c>
      <c r="S21" s="7">
        <v>0</v>
      </c>
      <c r="T21" s="7">
        <v>461882761</v>
      </c>
      <c r="U21" s="7">
        <v>0</v>
      </c>
      <c r="V21" s="7">
        <v>414773687</v>
      </c>
      <c r="W21" s="7">
        <v>47109074</v>
      </c>
      <c r="X21" s="7">
        <v>414773687</v>
      </c>
      <c r="Y21" s="7">
        <v>360350098</v>
      </c>
      <c r="Z21" s="7">
        <v>360350098</v>
      </c>
      <c r="AA21" s="71">
        <v>360350098</v>
      </c>
      <c r="AB21" s="73">
        <f t="shared" si="0"/>
        <v>54423589</v>
      </c>
      <c r="AC21" s="73">
        <f t="shared" si="1"/>
        <v>0</v>
      </c>
    </row>
    <row r="22" spans="1:29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78</v>
      </c>
      <c r="Q22" s="7">
        <v>2296842005</v>
      </c>
      <c r="R22" s="7">
        <v>2364613648</v>
      </c>
      <c r="S22" s="7">
        <v>0</v>
      </c>
      <c r="T22" s="7">
        <v>4661455653</v>
      </c>
      <c r="U22" s="7">
        <v>0</v>
      </c>
      <c r="V22" s="7">
        <v>3473928412.5799999</v>
      </c>
      <c r="W22" s="7">
        <v>1187527240.4200001</v>
      </c>
      <c r="X22" s="7">
        <v>3473928412.5799999</v>
      </c>
      <c r="Y22" s="7">
        <v>1999443503.9200001</v>
      </c>
      <c r="Z22" s="7">
        <v>1934442438.9200001</v>
      </c>
      <c r="AA22" s="71">
        <v>1934442438.9200001</v>
      </c>
      <c r="AB22" s="73">
        <f t="shared" si="0"/>
        <v>1474484908.6599998</v>
      </c>
      <c r="AC22" s="73">
        <f t="shared" si="1"/>
        <v>65001065</v>
      </c>
    </row>
    <row r="23" spans="1:29" ht="45" x14ac:dyDescent="0.25">
      <c r="A23" s="4" t="s">
        <v>33</v>
      </c>
      <c r="B23" s="5" t="s">
        <v>34</v>
      </c>
      <c r="C23" s="6" t="s">
        <v>76</v>
      </c>
      <c r="D23" s="4" t="s">
        <v>70</v>
      </c>
      <c r="E23" s="4" t="s">
        <v>71</v>
      </c>
      <c r="F23" s="4" t="s">
        <v>72</v>
      </c>
      <c r="G23" s="4" t="s">
        <v>77</v>
      </c>
      <c r="H23" s="4"/>
      <c r="I23" s="4"/>
      <c r="J23" s="4"/>
      <c r="K23" s="4"/>
      <c r="L23" s="4"/>
      <c r="M23" s="4" t="s">
        <v>53</v>
      </c>
      <c r="N23" s="4" t="s">
        <v>75</v>
      </c>
      <c r="O23" s="4" t="s">
        <v>40</v>
      </c>
      <c r="P23" s="5" t="s">
        <v>78</v>
      </c>
      <c r="Q23" s="7">
        <v>760000000</v>
      </c>
      <c r="R23" s="7">
        <v>0</v>
      </c>
      <c r="S23" s="7">
        <v>0</v>
      </c>
      <c r="T23" s="7">
        <v>760000000</v>
      </c>
      <c r="U23" s="7">
        <v>0</v>
      </c>
      <c r="V23" s="7">
        <v>516184243</v>
      </c>
      <c r="W23" s="7">
        <v>243815757</v>
      </c>
      <c r="X23" s="7">
        <v>516184243</v>
      </c>
      <c r="Y23" s="7">
        <v>360192520</v>
      </c>
      <c r="Z23" s="7">
        <v>359252596</v>
      </c>
      <c r="AA23" s="71">
        <v>359252596</v>
      </c>
      <c r="AB23" s="73">
        <f t="shared" si="0"/>
        <v>155991723</v>
      </c>
      <c r="AC23" s="73">
        <f t="shared" si="1"/>
        <v>939924</v>
      </c>
    </row>
    <row r="24" spans="1:29" x14ac:dyDescent="0.25">
      <c r="A24" s="4" t="s">
        <v>1</v>
      </c>
      <c r="B24" s="5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7">
        <v>9910826266</v>
      </c>
      <c r="R24" s="7">
        <v>5872766512</v>
      </c>
      <c r="S24" s="7">
        <v>2052108335</v>
      </c>
      <c r="T24" s="7">
        <v>13731484443</v>
      </c>
      <c r="U24" s="7">
        <v>693769814</v>
      </c>
      <c r="V24" s="7">
        <v>10198234118.58</v>
      </c>
      <c r="W24" s="7">
        <v>2839480510.4200001</v>
      </c>
      <c r="X24" s="67">
        <v>9821753060.5799999</v>
      </c>
      <c r="Y24" s="7">
        <v>7478276385.9200001</v>
      </c>
      <c r="Z24" s="7">
        <v>7348755437.4499998</v>
      </c>
      <c r="AA24" s="71">
        <v>7348755437.4499998</v>
      </c>
      <c r="AB24" s="74">
        <f>X24-Y24</f>
        <v>2343476674.6599998</v>
      </c>
      <c r="AC24" s="74">
        <f>SUM(AC5:AC23)</f>
        <v>129520948.47000003</v>
      </c>
    </row>
    <row r="25" spans="1:29" x14ac:dyDescent="0.25">
      <c r="A25" s="4" t="s">
        <v>1</v>
      </c>
      <c r="B25" s="8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1</v>
      </c>
      <c r="P25" s="5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1</v>
      </c>
      <c r="Y25" s="9" t="s">
        <v>1</v>
      </c>
      <c r="Z25" s="9" t="s">
        <v>1</v>
      </c>
      <c r="AA25" s="9" t="s">
        <v>1</v>
      </c>
    </row>
    <row r="26" spans="1:29" ht="0" hidden="1" customHeight="1" x14ac:dyDescent="0.25"/>
    <row r="27" spans="1:29" ht="33.950000000000003" customHeight="1" x14ac:dyDescent="0.25">
      <c r="W27" s="35" t="s">
        <v>98</v>
      </c>
      <c r="X27" s="68"/>
    </row>
    <row r="28" spans="1:29" ht="15.75" thickBot="1" x14ac:dyDescent="0.3">
      <c r="W28" s="35" t="s">
        <v>99</v>
      </c>
      <c r="X28" s="68"/>
    </row>
    <row r="29" spans="1:29" ht="15.75" thickBot="1" x14ac:dyDescent="0.3">
      <c r="X29" s="119" t="s">
        <v>100</v>
      </c>
      <c r="Y29" s="120"/>
      <c r="Z29" s="69"/>
      <c r="AA29" s="69" t="s">
        <v>101</v>
      </c>
      <c r="AB29" s="69"/>
      <c r="AC29" s="75">
        <f>AB24</f>
        <v>2343476674.6599998</v>
      </c>
    </row>
    <row r="30" spans="1:29" ht="15.75" thickBot="1" x14ac:dyDescent="0.3">
      <c r="X30" s="12"/>
      <c r="Y30" s="12"/>
      <c r="Z30" s="12"/>
      <c r="AA30" s="12"/>
      <c r="AB30" s="12"/>
      <c r="AC30" s="12"/>
    </row>
    <row r="31" spans="1:29" ht="15.75" thickBot="1" x14ac:dyDescent="0.3">
      <c r="X31" s="119" t="s">
        <v>102</v>
      </c>
      <c r="Y31" s="120"/>
      <c r="Z31" s="69"/>
      <c r="AA31" s="69" t="s">
        <v>99</v>
      </c>
      <c r="AB31" s="69"/>
      <c r="AC31" s="75">
        <f>AC24</f>
        <v>129520948.47000003</v>
      </c>
    </row>
    <row r="32" spans="1:29" ht="15.75" thickBot="1" x14ac:dyDescent="0.3">
      <c r="X32" s="12"/>
      <c r="Y32" s="12"/>
      <c r="Z32" s="12"/>
      <c r="AA32" s="12"/>
      <c r="AB32" s="12"/>
      <c r="AC32" s="12"/>
    </row>
    <row r="33" spans="22:29" ht="15.75" thickBot="1" x14ac:dyDescent="0.3">
      <c r="V33" s="119" t="s">
        <v>100</v>
      </c>
      <c r="W33" s="120"/>
      <c r="X33" s="12"/>
      <c r="Y33" s="12"/>
      <c r="Z33" s="12"/>
      <c r="AA33" s="76" t="s">
        <v>104</v>
      </c>
      <c r="AB33" s="77"/>
      <c r="AC33" s="78">
        <f>AC29+AC31</f>
        <v>2472997623.1300001</v>
      </c>
    </row>
    <row r="34" spans="22:29" x14ac:dyDescent="0.25">
      <c r="V34" s="12"/>
      <c r="W34" s="12"/>
      <c r="X34" s="12"/>
      <c r="Y34" s="12"/>
      <c r="Z34" s="12"/>
      <c r="AA34" s="12"/>
    </row>
  </sheetData>
  <mergeCells count="3">
    <mergeCell ref="V33:W33"/>
    <mergeCell ref="X29:Y29"/>
    <mergeCell ref="X31:Y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29E8-8F61-476B-B7E1-B19D5353C31A}">
  <sheetPr codeName="Hoja11"/>
  <dimension ref="A1:AI54"/>
  <sheetViews>
    <sheetView tabSelected="1" workbookViewId="0">
      <selection activeCell="H57" sqref="H57"/>
    </sheetView>
  </sheetViews>
  <sheetFormatPr baseColWidth="10" defaultRowHeight="15" x14ac:dyDescent="0.25"/>
  <cols>
    <col min="1" max="3" width="17.140625" style="80" customWidth="1"/>
    <col min="4" max="4" width="11.42578125" style="80"/>
    <col min="5" max="5" width="17.140625" style="80" customWidth="1"/>
    <col min="6" max="6" width="22.85546875" style="80" customWidth="1"/>
    <col min="7" max="7" width="14.28515625" style="80" customWidth="1"/>
    <col min="8" max="8" width="71.42578125" style="80" customWidth="1"/>
    <col min="9" max="9" width="8.5703125" style="80" customWidth="1"/>
    <col min="10" max="10" width="20" style="80" customWidth="1"/>
    <col min="11" max="11" width="8.5703125" style="80" customWidth="1"/>
    <col min="12" max="15" width="17.140625" style="80" customWidth="1"/>
    <col min="16" max="16" width="22.85546875" style="80" customWidth="1"/>
    <col min="17" max="17" width="17.140625" style="80" customWidth="1"/>
    <col min="18" max="18" width="85.7109375" style="80" customWidth="1"/>
    <col min="19" max="23" width="17.140625" style="80" customWidth="1"/>
    <col min="24" max="24" width="57.140625" style="80" customWidth="1"/>
    <col min="25" max="34" width="42.85546875" style="80" customWidth="1"/>
    <col min="35" max="35" width="85.7109375" style="80" customWidth="1"/>
    <col min="36" max="16384" width="11.42578125" style="80"/>
  </cols>
  <sheetData>
    <row r="1" spans="1:35" x14ac:dyDescent="0.25">
      <c r="A1" s="79" t="s">
        <v>105</v>
      </c>
      <c r="B1" s="79" t="s">
        <v>106</v>
      </c>
      <c r="C1" s="79" t="s">
        <v>107</v>
      </c>
      <c r="D1" s="79" t="s">
        <v>108</v>
      </c>
      <c r="E1" s="79" t="s">
        <v>109</v>
      </c>
      <c r="F1" s="79" t="s">
        <v>110</v>
      </c>
      <c r="G1" s="79" t="s">
        <v>111</v>
      </c>
      <c r="H1" s="79" t="s">
        <v>112</v>
      </c>
      <c r="I1" s="79" t="s">
        <v>113</v>
      </c>
      <c r="J1" s="79" t="s">
        <v>114</v>
      </c>
      <c r="K1" s="79" t="s">
        <v>115</v>
      </c>
      <c r="L1" s="79" t="s">
        <v>116</v>
      </c>
      <c r="M1" s="79" t="s">
        <v>117</v>
      </c>
      <c r="N1" s="79" t="s">
        <v>118</v>
      </c>
      <c r="O1" s="79" t="s">
        <v>119</v>
      </c>
      <c r="P1" s="79" t="s">
        <v>120</v>
      </c>
      <c r="Q1" s="79" t="s">
        <v>121</v>
      </c>
      <c r="R1" s="79" t="s">
        <v>122</v>
      </c>
      <c r="S1" s="79" t="s">
        <v>123</v>
      </c>
      <c r="T1" s="79" t="s">
        <v>124</v>
      </c>
      <c r="U1" s="79" t="s">
        <v>125</v>
      </c>
      <c r="V1" s="79" t="s">
        <v>126</v>
      </c>
      <c r="W1" s="79" t="s">
        <v>127</v>
      </c>
      <c r="X1" s="79" t="s">
        <v>128</v>
      </c>
      <c r="Y1" s="79" t="s">
        <v>129</v>
      </c>
      <c r="Z1" s="79" t="s">
        <v>27</v>
      </c>
      <c r="AA1" s="79" t="s">
        <v>130</v>
      </c>
      <c r="AB1" s="79" t="s">
        <v>131</v>
      </c>
      <c r="AC1" s="79" t="s">
        <v>132</v>
      </c>
      <c r="AD1" s="79" t="s">
        <v>133</v>
      </c>
      <c r="AE1" s="79" t="s">
        <v>134</v>
      </c>
      <c r="AF1" s="79" t="s">
        <v>135</v>
      </c>
      <c r="AG1" s="79" t="s">
        <v>136</v>
      </c>
      <c r="AH1" s="79" t="s">
        <v>137</v>
      </c>
      <c r="AI1" s="79" t="s">
        <v>138</v>
      </c>
    </row>
    <row r="2" spans="1:35" ht="26.25" x14ac:dyDescent="0.25">
      <c r="A2" s="81">
        <v>12423</v>
      </c>
      <c r="B2" s="82" t="s">
        <v>139</v>
      </c>
      <c r="C2" s="82" t="s">
        <v>140</v>
      </c>
      <c r="D2" s="82" t="s">
        <v>141</v>
      </c>
      <c r="E2" s="83" t="s">
        <v>142</v>
      </c>
      <c r="F2" s="82" t="s">
        <v>143</v>
      </c>
      <c r="G2" s="82" t="s">
        <v>144</v>
      </c>
      <c r="H2" s="82" t="s">
        <v>145</v>
      </c>
      <c r="I2" s="82" t="s">
        <v>38</v>
      </c>
      <c r="J2" s="82" t="s">
        <v>146</v>
      </c>
      <c r="K2" s="82" t="s">
        <v>40</v>
      </c>
      <c r="L2" s="84">
        <v>13375000</v>
      </c>
      <c r="M2" s="84">
        <v>0</v>
      </c>
      <c r="N2" s="84">
        <v>13375000</v>
      </c>
      <c r="O2" s="85">
        <v>0</v>
      </c>
      <c r="P2" s="83" t="s">
        <v>147</v>
      </c>
      <c r="Q2" s="82" t="s">
        <v>148</v>
      </c>
      <c r="R2" s="82" t="s">
        <v>149</v>
      </c>
      <c r="S2" s="82" t="s">
        <v>150</v>
      </c>
      <c r="T2" s="82" t="s">
        <v>151</v>
      </c>
      <c r="U2" s="82" t="s">
        <v>152</v>
      </c>
      <c r="V2" s="82" t="s">
        <v>153</v>
      </c>
      <c r="W2" s="82" t="s">
        <v>154</v>
      </c>
      <c r="X2" s="82" t="s">
        <v>155</v>
      </c>
      <c r="Y2" s="82" t="s">
        <v>156</v>
      </c>
      <c r="Z2" s="82" t="s">
        <v>157</v>
      </c>
      <c r="AA2" s="82" t="s">
        <v>158</v>
      </c>
      <c r="AB2" s="82" t="s">
        <v>159</v>
      </c>
      <c r="AC2" s="82" t="s">
        <v>160</v>
      </c>
      <c r="AD2" s="82" t="s">
        <v>161</v>
      </c>
      <c r="AE2" s="82"/>
      <c r="AF2" s="82" t="s">
        <v>139</v>
      </c>
      <c r="AG2" s="82" t="s">
        <v>162</v>
      </c>
      <c r="AH2" s="82" t="s">
        <v>163</v>
      </c>
      <c r="AI2" s="82" t="s">
        <v>164</v>
      </c>
    </row>
    <row r="3" spans="1:35" ht="39" x14ac:dyDescent="0.25">
      <c r="A3" s="81">
        <v>12423</v>
      </c>
      <c r="B3" s="82" t="s">
        <v>139</v>
      </c>
      <c r="C3" s="82" t="s">
        <v>140</v>
      </c>
      <c r="D3" s="82" t="s">
        <v>141</v>
      </c>
      <c r="E3" s="83" t="s">
        <v>142</v>
      </c>
      <c r="F3" s="82" t="s">
        <v>143</v>
      </c>
      <c r="G3" s="82" t="s">
        <v>165</v>
      </c>
      <c r="H3" s="82" t="s">
        <v>166</v>
      </c>
      <c r="I3" s="82" t="s">
        <v>38</v>
      </c>
      <c r="J3" s="82" t="s">
        <v>146</v>
      </c>
      <c r="K3" s="82" t="s">
        <v>40</v>
      </c>
      <c r="L3" s="84">
        <v>5624312</v>
      </c>
      <c r="M3" s="84">
        <v>0</v>
      </c>
      <c r="N3" s="84">
        <v>5624312</v>
      </c>
      <c r="O3" s="85">
        <v>5624312</v>
      </c>
      <c r="P3" s="83" t="s">
        <v>147</v>
      </c>
      <c r="Q3" s="82" t="s">
        <v>148</v>
      </c>
      <c r="R3" s="82" t="s">
        <v>149</v>
      </c>
      <c r="S3" s="82" t="s">
        <v>150</v>
      </c>
      <c r="T3" s="82" t="s">
        <v>151</v>
      </c>
      <c r="U3" s="82" t="s">
        <v>152</v>
      </c>
      <c r="V3" s="82" t="s">
        <v>153</v>
      </c>
      <c r="W3" s="82" t="s">
        <v>154</v>
      </c>
      <c r="X3" s="82" t="s">
        <v>155</v>
      </c>
      <c r="Y3" s="82" t="s">
        <v>156</v>
      </c>
      <c r="Z3" s="82" t="s">
        <v>157</v>
      </c>
      <c r="AA3" s="82" t="s">
        <v>158</v>
      </c>
      <c r="AB3" s="82" t="s">
        <v>159</v>
      </c>
      <c r="AC3" s="82" t="s">
        <v>160</v>
      </c>
      <c r="AD3" s="82" t="s">
        <v>161</v>
      </c>
      <c r="AE3" s="82"/>
      <c r="AF3" s="82" t="s">
        <v>139</v>
      </c>
      <c r="AG3" s="82" t="s">
        <v>162</v>
      </c>
      <c r="AH3" s="82" t="s">
        <v>163</v>
      </c>
      <c r="AI3" s="82" t="s">
        <v>164</v>
      </c>
    </row>
    <row r="4" spans="1:35" ht="39" x14ac:dyDescent="0.25">
      <c r="A4" s="81">
        <v>12423</v>
      </c>
      <c r="B4" s="82" t="s">
        <v>139</v>
      </c>
      <c r="C4" s="82" t="s">
        <v>140</v>
      </c>
      <c r="D4" s="82" t="s">
        <v>141</v>
      </c>
      <c r="E4" s="83" t="s">
        <v>142</v>
      </c>
      <c r="F4" s="82" t="s">
        <v>143</v>
      </c>
      <c r="G4" s="82" t="s">
        <v>167</v>
      </c>
      <c r="H4" s="82" t="s">
        <v>168</v>
      </c>
      <c r="I4" s="82" t="s">
        <v>38</v>
      </c>
      <c r="J4" s="82" t="s">
        <v>146</v>
      </c>
      <c r="K4" s="82" t="s">
        <v>40</v>
      </c>
      <c r="L4" s="84">
        <v>1063188</v>
      </c>
      <c r="M4" s="84">
        <v>0</v>
      </c>
      <c r="N4" s="84">
        <v>1063188</v>
      </c>
      <c r="O4" s="85">
        <v>1063188</v>
      </c>
      <c r="P4" s="83" t="s">
        <v>147</v>
      </c>
      <c r="Q4" s="82" t="s">
        <v>148</v>
      </c>
      <c r="R4" s="82" t="s">
        <v>149</v>
      </c>
      <c r="S4" s="82" t="s">
        <v>150</v>
      </c>
      <c r="T4" s="82" t="s">
        <v>151</v>
      </c>
      <c r="U4" s="82" t="s">
        <v>152</v>
      </c>
      <c r="V4" s="82" t="s">
        <v>153</v>
      </c>
      <c r="W4" s="82" t="s">
        <v>154</v>
      </c>
      <c r="X4" s="82" t="s">
        <v>155</v>
      </c>
      <c r="Y4" s="82" t="s">
        <v>156</v>
      </c>
      <c r="Z4" s="82" t="s">
        <v>157</v>
      </c>
      <c r="AA4" s="82" t="s">
        <v>158</v>
      </c>
      <c r="AB4" s="82" t="s">
        <v>159</v>
      </c>
      <c r="AC4" s="82" t="s">
        <v>160</v>
      </c>
      <c r="AD4" s="82" t="s">
        <v>161</v>
      </c>
      <c r="AE4" s="82"/>
      <c r="AF4" s="82" t="s">
        <v>139</v>
      </c>
      <c r="AG4" s="82" t="s">
        <v>162</v>
      </c>
      <c r="AH4" s="82" t="s">
        <v>163</v>
      </c>
      <c r="AI4" s="82" t="s">
        <v>164</v>
      </c>
    </row>
    <row r="5" spans="1:35" ht="39" x14ac:dyDescent="0.25">
      <c r="A5" s="81">
        <v>22223</v>
      </c>
      <c r="B5" s="82" t="s">
        <v>169</v>
      </c>
      <c r="C5" s="82" t="s">
        <v>170</v>
      </c>
      <c r="D5" s="82" t="s">
        <v>141</v>
      </c>
      <c r="E5" s="83" t="s">
        <v>60</v>
      </c>
      <c r="F5" s="82" t="s">
        <v>171</v>
      </c>
      <c r="G5" s="82" t="s">
        <v>172</v>
      </c>
      <c r="H5" s="82" t="s">
        <v>173</v>
      </c>
      <c r="I5" s="82" t="s">
        <v>38</v>
      </c>
      <c r="J5" s="82" t="s">
        <v>146</v>
      </c>
      <c r="K5" s="82" t="s">
        <v>40</v>
      </c>
      <c r="L5" s="84">
        <v>16000000</v>
      </c>
      <c r="M5" s="84">
        <v>0</v>
      </c>
      <c r="N5" s="84">
        <v>16000000</v>
      </c>
      <c r="O5" s="85">
        <v>1635000</v>
      </c>
      <c r="P5" s="83" t="s">
        <v>174</v>
      </c>
      <c r="Q5" s="82" t="s">
        <v>175</v>
      </c>
      <c r="R5" s="82" t="s">
        <v>176</v>
      </c>
      <c r="S5" s="82" t="s">
        <v>150</v>
      </c>
      <c r="T5" s="82" t="s">
        <v>151</v>
      </c>
      <c r="U5" s="82" t="s">
        <v>177</v>
      </c>
      <c r="V5" s="82" t="s">
        <v>153</v>
      </c>
      <c r="W5" s="82" t="s">
        <v>178</v>
      </c>
      <c r="X5" s="82" t="s">
        <v>179</v>
      </c>
      <c r="Y5" s="82" t="s">
        <v>180</v>
      </c>
      <c r="Z5" s="82" t="s">
        <v>181</v>
      </c>
      <c r="AA5" s="82" t="s">
        <v>182</v>
      </c>
      <c r="AB5" s="82" t="s">
        <v>183</v>
      </c>
      <c r="AC5" s="82" t="s">
        <v>184</v>
      </c>
      <c r="AD5" s="82" t="s">
        <v>185</v>
      </c>
      <c r="AE5" s="82"/>
      <c r="AF5" s="82" t="s">
        <v>169</v>
      </c>
      <c r="AG5" s="82" t="s">
        <v>186</v>
      </c>
      <c r="AH5" s="82" t="s">
        <v>187</v>
      </c>
      <c r="AI5" s="82" t="s">
        <v>188</v>
      </c>
    </row>
    <row r="6" spans="1:35" ht="39" x14ac:dyDescent="0.25">
      <c r="A6" s="81">
        <v>22723</v>
      </c>
      <c r="B6" s="82" t="s">
        <v>169</v>
      </c>
      <c r="C6" s="82" t="s">
        <v>189</v>
      </c>
      <c r="D6" s="82" t="s">
        <v>141</v>
      </c>
      <c r="E6" s="83" t="s">
        <v>60</v>
      </c>
      <c r="F6" s="82" t="s">
        <v>171</v>
      </c>
      <c r="G6" s="82" t="s">
        <v>190</v>
      </c>
      <c r="H6" s="82" t="s">
        <v>191</v>
      </c>
      <c r="I6" s="82" t="s">
        <v>38</v>
      </c>
      <c r="J6" s="82" t="s">
        <v>146</v>
      </c>
      <c r="K6" s="82" t="s">
        <v>40</v>
      </c>
      <c r="L6" s="84">
        <v>6690833</v>
      </c>
      <c r="M6" s="84">
        <v>0</v>
      </c>
      <c r="N6" s="84">
        <v>6690833</v>
      </c>
      <c r="O6" s="86">
        <v>102470</v>
      </c>
      <c r="P6" s="83" t="s">
        <v>174</v>
      </c>
      <c r="Q6" s="82" t="s">
        <v>175</v>
      </c>
      <c r="R6" s="82" t="s">
        <v>176</v>
      </c>
      <c r="S6" s="82" t="s">
        <v>150</v>
      </c>
      <c r="T6" s="82" t="s">
        <v>151</v>
      </c>
      <c r="U6" s="82" t="s">
        <v>177</v>
      </c>
      <c r="V6" s="82" t="s">
        <v>153</v>
      </c>
      <c r="W6" s="82" t="s">
        <v>178</v>
      </c>
      <c r="X6" s="82" t="s">
        <v>179</v>
      </c>
      <c r="Y6" s="82" t="s">
        <v>192</v>
      </c>
      <c r="Z6" s="82" t="s">
        <v>193</v>
      </c>
      <c r="AA6" s="82" t="s">
        <v>194</v>
      </c>
      <c r="AB6" s="82" t="s">
        <v>195</v>
      </c>
      <c r="AC6" s="82" t="s">
        <v>196</v>
      </c>
      <c r="AD6" s="82"/>
      <c r="AE6" s="82"/>
      <c r="AF6" s="82" t="s">
        <v>169</v>
      </c>
      <c r="AG6" s="82" t="s">
        <v>186</v>
      </c>
      <c r="AH6" s="82" t="s">
        <v>187</v>
      </c>
      <c r="AI6" s="82" t="s">
        <v>188</v>
      </c>
    </row>
    <row r="7" spans="1:35" ht="39" x14ac:dyDescent="0.25">
      <c r="A7" s="81">
        <v>29623</v>
      </c>
      <c r="B7" s="82" t="s">
        <v>197</v>
      </c>
      <c r="C7" s="82" t="s">
        <v>198</v>
      </c>
      <c r="D7" s="82" t="s">
        <v>141</v>
      </c>
      <c r="E7" s="83" t="s">
        <v>60</v>
      </c>
      <c r="F7" s="82" t="s">
        <v>171</v>
      </c>
      <c r="G7" s="82" t="s">
        <v>199</v>
      </c>
      <c r="H7" s="82" t="s">
        <v>200</v>
      </c>
      <c r="I7" s="82" t="s">
        <v>53</v>
      </c>
      <c r="J7" s="82" t="s">
        <v>201</v>
      </c>
      <c r="K7" s="82" t="s">
        <v>40</v>
      </c>
      <c r="L7" s="84">
        <v>25000000</v>
      </c>
      <c r="M7" s="84">
        <v>0</v>
      </c>
      <c r="N7" s="84">
        <v>25000000</v>
      </c>
      <c r="O7" s="85">
        <v>1146000</v>
      </c>
      <c r="P7" s="83" t="s">
        <v>174</v>
      </c>
      <c r="Q7" s="82" t="s">
        <v>202</v>
      </c>
      <c r="R7" s="82" t="s">
        <v>203</v>
      </c>
      <c r="S7" s="82" t="s">
        <v>150</v>
      </c>
      <c r="T7" s="82" t="s">
        <v>204</v>
      </c>
      <c r="U7" s="82" t="s">
        <v>205</v>
      </c>
      <c r="V7" s="82" t="s">
        <v>153</v>
      </c>
      <c r="W7" s="82" t="s">
        <v>154</v>
      </c>
      <c r="X7" s="82" t="s">
        <v>155</v>
      </c>
      <c r="Y7" s="82" t="s">
        <v>206</v>
      </c>
      <c r="Z7" s="82" t="s">
        <v>207</v>
      </c>
      <c r="AA7" s="82" t="s">
        <v>208</v>
      </c>
      <c r="AB7" s="82" t="s">
        <v>209</v>
      </c>
      <c r="AC7" s="82" t="s">
        <v>210</v>
      </c>
      <c r="AD7" s="82" t="s">
        <v>211</v>
      </c>
      <c r="AE7" s="82"/>
      <c r="AF7" s="82" t="s">
        <v>197</v>
      </c>
      <c r="AG7" s="82" t="s">
        <v>212</v>
      </c>
      <c r="AH7" s="82" t="s">
        <v>213</v>
      </c>
      <c r="AI7" s="82" t="s">
        <v>214</v>
      </c>
    </row>
    <row r="8" spans="1:35" ht="39" x14ac:dyDescent="0.25">
      <c r="A8" s="81">
        <v>29723</v>
      </c>
      <c r="B8" s="82" t="s">
        <v>197</v>
      </c>
      <c r="C8" s="82" t="s">
        <v>215</v>
      </c>
      <c r="D8" s="82" t="s">
        <v>141</v>
      </c>
      <c r="E8" s="83" t="s">
        <v>60</v>
      </c>
      <c r="F8" s="82" t="s">
        <v>171</v>
      </c>
      <c r="G8" s="82" t="s">
        <v>190</v>
      </c>
      <c r="H8" s="82" t="s">
        <v>191</v>
      </c>
      <c r="I8" s="82" t="s">
        <v>38</v>
      </c>
      <c r="J8" s="82" t="s">
        <v>146</v>
      </c>
      <c r="K8" s="82" t="s">
        <v>40</v>
      </c>
      <c r="L8" s="84">
        <v>23000000</v>
      </c>
      <c r="M8" s="84">
        <v>0</v>
      </c>
      <c r="N8" s="84">
        <v>23000000</v>
      </c>
      <c r="O8" s="85">
        <v>3519273</v>
      </c>
      <c r="P8" s="83" t="s">
        <v>174</v>
      </c>
      <c r="Q8" s="82" t="s">
        <v>202</v>
      </c>
      <c r="R8" s="82" t="s">
        <v>203</v>
      </c>
      <c r="S8" s="82" t="s">
        <v>150</v>
      </c>
      <c r="T8" s="82" t="s">
        <v>204</v>
      </c>
      <c r="U8" s="82" t="s">
        <v>205</v>
      </c>
      <c r="V8" s="82" t="s">
        <v>153</v>
      </c>
      <c r="W8" s="82" t="s">
        <v>154</v>
      </c>
      <c r="X8" s="82" t="s">
        <v>155</v>
      </c>
      <c r="Y8" s="82" t="s">
        <v>216</v>
      </c>
      <c r="Z8" s="82" t="s">
        <v>217</v>
      </c>
      <c r="AA8" s="82" t="s">
        <v>218</v>
      </c>
      <c r="AB8" s="82" t="s">
        <v>219</v>
      </c>
      <c r="AC8" s="82" t="s">
        <v>220</v>
      </c>
      <c r="AD8" s="82" t="s">
        <v>221</v>
      </c>
      <c r="AE8" s="82"/>
      <c r="AF8" s="82" t="s">
        <v>197</v>
      </c>
      <c r="AG8" s="82" t="s">
        <v>212</v>
      </c>
      <c r="AH8" s="82" t="s">
        <v>213</v>
      </c>
      <c r="AI8" s="82" t="s">
        <v>214</v>
      </c>
    </row>
    <row r="9" spans="1:35" ht="39" x14ac:dyDescent="0.25">
      <c r="A9" s="81">
        <v>29723</v>
      </c>
      <c r="B9" s="82" t="s">
        <v>197</v>
      </c>
      <c r="C9" s="82" t="s">
        <v>215</v>
      </c>
      <c r="D9" s="82" t="s">
        <v>141</v>
      </c>
      <c r="E9" s="83" t="s">
        <v>60</v>
      </c>
      <c r="F9" s="82" t="s">
        <v>171</v>
      </c>
      <c r="G9" s="82" t="s">
        <v>190</v>
      </c>
      <c r="H9" s="82" t="s">
        <v>191</v>
      </c>
      <c r="I9" s="82" t="s">
        <v>53</v>
      </c>
      <c r="J9" s="82" t="s">
        <v>201</v>
      </c>
      <c r="K9" s="82" t="s">
        <v>40</v>
      </c>
      <c r="L9" s="84">
        <v>25000000</v>
      </c>
      <c r="M9" s="84">
        <v>-25000000</v>
      </c>
      <c r="N9" s="84">
        <v>0</v>
      </c>
      <c r="O9" s="85">
        <v>0</v>
      </c>
      <c r="P9" s="83" t="s">
        <v>174</v>
      </c>
      <c r="Q9" s="82" t="s">
        <v>202</v>
      </c>
      <c r="R9" s="82" t="s">
        <v>203</v>
      </c>
      <c r="S9" s="82" t="s">
        <v>150</v>
      </c>
      <c r="T9" s="82" t="s">
        <v>204</v>
      </c>
      <c r="U9" s="82" t="s">
        <v>205</v>
      </c>
      <c r="V9" s="82" t="s">
        <v>153</v>
      </c>
      <c r="W9" s="82" t="s">
        <v>154</v>
      </c>
      <c r="X9" s="82" t="s">
        <v>155</v>
      </c>
      <c r="Y9" s="82" t="s">
        <v>216</v>
      </c>
      <c r="Z9" s="82" t="s">
        <v>217</v>
      </c>
      <c r="AA9" s="82" t="s">
        <v>218</v>
      </c>
      <c r="AB9" s="82" t="s">
        <v>219</v>
      </c>
      <c r="AC9" s="82" t="s">
        <v>220</v>
      </c>
      <c r="AD9" s="82" t="s">
        <v>221</v>
      </c>
      <c r="AE9" s="82"/>
      <c r="AF9" s="82" t="s">
        <v>197</v>
      </c>
      <c r="AG9" s="82" t="s">
        <v>212</v>
      </c>
      <c r="AH9" s="82" t="s">
        <v>213</v>
      </c>
      <c r="AI9" s="82" t="s">
        <v>214</v>
      </c>
    </row>
    <row r="10" spans="1:35" ht="39" x14ac:dyDescent="0.25">
      <c r="A10" s="81">
        <v>29723</v>
      </c>
      <c r="B10" s="82" t="s">
        <v>197</v>
      </c>
      <c r="C10" s="82" t="s">
        <v>215</v>
      </c>
      <c r="D10" s="82" t="s">
        <v>141</v>
      </c>
      <c r="E10" s="83" t="s">
        <v>60</v>
      </c>
      <c r="F10" s="82" t="s">
        <v>171</v>
      </c>
      <c r="G10" s="82" t="s">
        <v>199</v>
      </c>
      <c r="H10" s="82" t="s">
        <v>200</v>
      </c>
      <c r="I10" s="82" t="s">
        <v>53</v>
      </c>
      <c r="J10" s="82" t="s">
        <v>201</v>
      </c>
      <c r="K10" s="82" t="s">
        <v>40</v>
      </c>
      <c r="L10" s="84">
        <v>18470887</v>
      </c>
      <c r="M10" s="84">
        <v>0</v>
      </c>
      <c r="N10" s="84">
        <v>18470887</v>
      </c>
      <c r="O10" s="85">
        <v>12994881</v>
      </c>
      <c r="P10" s="83" t="s">
        <v>174</v>
      </c>
      <c r="Q10" s="82" t="s">
        <v>202</v>
      </c>
      <c r="R10" s="82" t="s">
        <v>203</v>
      </c>
      <c r="S10" s="82" t="s">
        <v>150</v>
      </c>
      <c r="T10" s="82" t="s">
        <v>204</v>
      </c>
      <c r="U10" s="82" t="s">
        <v>205</v>
      </c>
      <c r="V10" s="82" t="s">
        <v>153</v>
      </c>
      <c r="W10" s="82" t="s">
        <v>154</v>
      </c>
      <c r="X10" s="82" t="s">
        <v>155</v>
      </c>
      <c r="Y10" s="82" t="s">
        <v>216</v>
      </c>
      <c r="Z10" s="82" t="s">
        <v>217</v>
      </c>
      <c r="AA10" s="82" t="s">
        <v>218</v>
      </c>
      <c r="AB10" s="82" t="s">
        <v>219</v>
      </c>
      <c r="AC10" s="82" t="s">
        <v>220</v>
      </c>
      <c r="AD10" s="82" t="s">
        <v>221</v>
      </c>
      <c r="AE10" s="82"/>
      <c r="AF10" s="82" t="s">
        <v>197</v>
      </c>
      <c r="AG10" s="82" t="s">
        <v>212</v>
      </c>
      <c r="AH10" s="82" t="s">
        <v>213</v>
      </c>
      <c r="AI10" s="82" t="s">
        <v>214</v>
      </c>
    </row>
    <row r="11" spans="1:35" ht="51.75" x14ac:dyDescent="0.25">
      <c r="A11" s="81">
        <v>29723</v>
      </c>
      <c r="B11" s="82" t="s">
        <v>197</v>
      </c>
      <c r="C11" s="82" t="s">
        <v>215</v>
      </c>
      <c r="D11" s="82" t="s">
        <v>141</v>
      </c>
      <c r="E11" s="83" t="s">
        <v>60</v>
      </c>
      <c r="F11" s="82" t="s">
        <v>171</v>
      </c>
      <c r="G11" s="82" t="s">
        <v>222</v>
      </c>
      <c r="H11" s="82" t="s">
        <v>223</v>
      </c>
      <c r="I11" s="82" t="s">
        <v>53</v>
      </c>
      <c r="J11" s="82" t="s">
        <v>201</v>
      </c>
      <c r="K11" s="82" t="s">
        <v>40</v>
      </c>
      <c r="L11" s="84">
        <v>15580294</v>
      </c>
      <c r="M11" s="84">
        <v>0</v>
      </c>
      <c r="N11" s="84">
        <v>15580294</v>
      </c>
      <c r="O11" s="85">
        <v>0</v>
      </c>
      <c r="P11" s="83" t="s">
        <v>174</v>
      </c>
      <c r="Q11" s="82" t="s">
        <v>202</v>
      </c>
      <c r="R11" s="82" t="s">
        <v>203</v>
      </c>
      <c r="S11" s="82" t="s">
        <v>150</v>
      </c>
      <c r="T11" s="82" t="s">
        <v>204</v>
      </c>
      <c r="U11" s="82" t="s">
        <v>205</v>
      </c>
      <c r="V11" s="82" t="s">
        <v>153</v>
      </c>
      <c r="W11" s="82" t="s">
        <v>154</v>
      </c>
      <c r="X11" s="82" t="s">
        <v>155</v>
      </c>
      <c r="Y11" s="82" t="s">
        <v>216</v>
      </c>
      <c r="Z11" s="82" t="s">
        <v>217</v>
      </c>
      <c r="AA11" s="82" t="s">
        <v>218</v>
      </c>
      <c r="AB11" s="82" t="s">
        <v>219</v>
      </c>
      <c r="AC11" s="82" t="s">
        <v>220</v>
      </c>
      <c r="AD11" s="82" t="s">
        <v>221</v>
      </c>
      <c r="AE11" s="82"/>
      <c r="AF11" s="82" t="s">
        <v>197</v>
      </c>
      <c r="AG11" s="82" t="s">
        <v>212</v>
      </c>
      <c r="AH11" s="82" t="s">
        <v>213</v>
      </c>
      <c r="AI11" s="82" t="s">
        <v>214</v>
      </c>
    </row>
    <row r="12" spans="1:35" ht="26.25" x14ac:dyDescent="0.25">
      <c r="A12" s="81">
        <v>29823</v>
      </c>
      <c r="B12" s="82" t="s">
        <v>197</v>
      </c>
      <c r="C12" s="82" t="s">
        <v>224</v>
      </c>
      <c r="D12" s="82" t="s">
        <v>141</v>
      </c>
      <c r="E12" s="83" t="s">
        <v>60</v>
      </c>
      <c r="F12" s="82" t="s">
        <v>171</v>
      </c>
      <c r="G12" s="82" t="s">
        <v>58</v>
      </c>
      <c r="H12" s="82" t="s">
        <v>61</v>
      </c>
      <c r="I12" s="82" t="s">
        <v>53</v>
      </c>
      <c r="J12" s="82" t="s">
        <v>225</v>
      </c>
      <c r="K12" s="82" t="s">
        <v>40</v>
      </c>
      <c r="L12" s="84">
        <v>20000000</v>
      </c>
      <c r="M12" s="84">
        <v>0</v>
      </c>
      <c r="N12" s="84">
        <v>20000000</v>
      </c>
      <c r="O12" s="85">
        <v>1671300</v>
      </c>
      <c r="P12" s="83" t="s">
        <v>174</v>
      </c>
      <c r="Q12" s="82" t="s">
        <v>202</v>
      </c>
      <c r="R12" s="82" t="s">
        <v>203</v>
      </c>
      <c r="S12" s="82" t="s">
        <v>150</v>
      </c>
      <c r="T12" s="82" t="s">
        <v>204</v>
      </c>
      <c r="U12" s="82" t="s">
        <v>205</v>
      </c>
      <c r="V12" s="82" t="s">
        <v>153</v>
      </c>
      <c r="W12" s="82" t="s">
        <v>154</v>
      </c>
      <c r="X12" s="82" t="s">
        <v>155</v>
      </c>
      <c r="Y12" s="82" t="s">
        <v>226</v>
      </c>
      <c r="Z12" s="82" t="s">
        <v>227</v>
      </c>
      <c r="AA12" s="82" t="s">
        <v>228</v>
      </c>
      <c r="AB12" s="82" t="s">
        <v>229</v>
      </c>
      <c r="AC12" s="82" t="s">
        <v>230</v>
      </c>
      <c r="AD12" s="82" t="s">
        <v>231</v>
      </c>
      <c r="AE12" s="82"/>
      <c r="AF12" s="82" t="s">
        <v>197</v>
      </c>
      <c r="AG12" s="82" t="s">
        <v>212</v>
      </c>
      <c r="AH12" s="82" t="s">
        <v>213</v>
      </c>
      <c r="AI12" s="82" t="s">
        <v>214</v>
      </c>
    </row>
    <row r="13" spans="1:35" ht="39" x14ac:dyDescent="0.25">
      <c r="A13" s="81">
        <v>29923</v>
      </c>
      <c r="B13" s="82" t="s">
        <v>197</v>
      </c>
      <c r="C13" s="82" t="s">
        <v>232</v>
      </c>
      <c r="D13" s="82" t="s">
        <v>233</v>
      </c>
      <c r="E13" s="83" t="s">
        <v>142</v>
      </c>
      <c r="F13" s="82" t="s">
        <v>143</v>
      </c>
      <c r="G13" s="82" t="s">
        <v>165</v>
      </c>
      <c r="H13" s="82" t="s">
        <v>166</v>
      </c>
      <c r="I13" s="82" t="s">
        <v>38</v>
      </c>
      <c r="J13" s="82" t="s">
        <v>146</v>
      </c>
      <c r="K13" s="82" t="s">
        <v>40</v>
      </c>
      <c r="L13" s="84">
        <v>5000000</v>
      </c>
      <c r="M13" s="84">
        <v>0</v>
      </c>
      <c r="N13" s="84">
        <v>5000000</v>
      </c>
      <c r="O13" s="85">
        <v>5000000</v>
      </c>
      <c r="P13" s="83" t="s">
        <v>174</v>
      </c>
      <c r="Q13" s="82" t="s">
        <v>202</v>
      </c>
      <c r="R13" s="82" t="s">
        <v>203</v>
      </c>
      <c r="S13" s="82" t="s">
        <v>150</v>
      </c>
      <c r="T13" s="82" t="s">
        <v>204</v>
      </c>
      <c r="U13" s="82" t="s">
        <v>205</v>
      </c>
      <c r="V13" s="82" t="s">
        <v>153</v>
      </c>
      <c r="W13" s="82" t="s">
        <v>154</v>
      </c>
      <c r="X13" s="82" t="s">
        <v>155</v>
      </c>
      <c r="Y13" s="82" t="s">
        <v>234</v>
      </c>
      <c r="Z13" s="82" t="s">
        <v>235</v>
      </c>
      <c r="AA13" s="82" t="s">
        <v>236</v>
      </c>
      <c r="AB13" s="82" t="s">
        <v>237</v>
      </c>
      <c r="AC13" s="82"/>
      <c r="AD13" s="82"/>
      <c r="AE13" s="82"/>
      <c r="AF13" s="82" t="s">
        <v>197</v>
      </c>
      <c r="AG13" s="82" t="s">
        <v>212</v>
      </c>
      <c r="AH13" s="82" t="s">
        <v>213</v>
      </c>
      <c r="AI13" s="82" t="s">
        <v>214</v>
      </c>
    </row>
    <row r="14" spans="1:35" ht="51.75" x14ac:dyDescent="0.25">
      <c r="A14" s="81">
        <v>30023</v>
      </c>
      <c r="B14" s="82" t="s">
        <v>197</v>
      </c>
      <c r="C14" s="82" t="s">
        <v>238</v>
      </c>
      <c r="D14" s="82" t="s">
        <v>233</v>
      </c>
      <c r="E14" s="83" t="s">
        <v>60</v>
      </c>
      <c r="F14" s="82" t="s">
        <v>171</v>
      </c>
      <c r="G14" s="82" t="s">
        <v>239</v>
      </c>
      <c r="H14" s="82" t="s">
        <v>240</v>
      </c>
      <c r="I14" s="82" t="s">
        <v>38</v>
      </c>
      <c r="J14" s="82" t="s">
        <v>146</v>
      </c>
      <c r="K14" s="82" t="s">
        <v>40</v>
      </c>
      <c r="L14" s="84">
        <v>6000000</v>
      </c>
      <c r="M14" s="84">
        <v>0</v>
      </c>
      <c r="N14" s="84">
        <v>6000000</v>
      </c>
      <c r="O14" s="85">
        <v>6000000</v>
      </c>
      <c r="P14" s="83" t="s">
        <v>174</v>
      </c>
      <c r="Q14" s="82" t="s">
        <v>202</v>
      </c>
      <c r="R14" s="82" t="s">
        <v>203</v>
      </c>
      <c r="S14" s="82" t="s">
        <v>150</v>
      </c>
      <c r="T14" s="82" t="s">
        <v>204</v>
      </c>
      <c r="U14" s="82" t="s">
        <v>205</v>
      </c>
      <c r="V14" s="82" t="s">
        <v>153</v>
      </c>
      <c r="W14" s="82" t="s">
        <v>154</v>
      </c>
      <c r="X14" s="82" t="s">
        <v>155</v>
      </c>
      <c r="Y14" s="82" t="s">
        <v>241</v>
      </c>
      <c r="Z14" s="82" t="s">
        <v>242</v>
      </c>
      <c r="AA14" s="82" t="s">
        <v>243</v>
      </c>
      <c r="AB14" s="82"/>
      <c r="AC14" s="82"/>
      <c r="AD14" s="82"/>
      <c r="AE14" s="82"/>
      <c r="AF14" s="82" t="s">
        <v>197</v>
      </c>
      <c r="AG14" s="82" t="s">
        <v>212</v>
      </c>
      <c r="AH14" s="82" t="s">
        <v>213</v>
      </c>
      <c r="AI14" s="82" t="s">
        <v>214</v>
      </c>
    </row>
    <row r="15" spans="1:35" ht="26.25" x14ac:dyDescent="0.25">
      <c r="A15" s="81">
        <v>40823</v>
      </c>
      <c r="B15" s="82" t="s">
        <v>244</v>
      </c>
      <c r="C15" s="82" t="s">
        <v>245</v>
      </c>
      <c r="D15" s="82" t="s">
        <v>233</v>
      </c>
      <c r="E15" s="83" t="s">
        <v>60</v>
      </c>
      <c r="F15" s="82" t="s">
        <v>171</v>
      </c>
      <c r="G15" s="82" t="s">
        <v>58</v>
      </c>
      <c r="H15" s="82" t="s">
        <v>61</v>
      </c>
      <c r="I15" s="82" t="s">
        <v>53</v>
      </c>
      <c r="J15" s="82" t="s">
        <v>225</v>
      </c>
      <c r="K15" s="82" t="s">
        <v>40</v>
      </c>
      <c r="L15" s="84">
        <v>3450000</v>
      </c>
      <c r="M15" s="84">
        <v>0</v>
      </c>
      <c r="N15" s="84">
        <v>3450000</v>
      </c>
      <c r="O15" s="85">
        <v>3450000</v>
      </c>
      <c r="P15" s="83" t="s">
        <v>174</v>
      </c>
      <c r="Q15" s="82" t="s">
        <v>246</v>
      </c>
      <c r="R15" s="82" t="s">
        <v>247</v>
      </c>
      <c r="S15" s="82" t="s">
        <v>150</v>
      </c>
      <c r="T15" s="82" t="s">
        <v>204</v>
      </c>
      <c r="U15" s="82" t="s">
        <v>248</v>
      </c>
      <c r="V15" s="82" t="s">
        <v>153</v>
      </c>
      <c r="W15" s="82" t="s">
        <v>154</v>
      </c>
      <c r="X15" s="82" t="s">
        <v>155</v>
      </c>
      <c r="Y15" s="82" t="s">
        <v>249</v>
      </c>
      <c r="Z15" s="82" t="s">
        <v>250</v>
      </c>
      <c r="AA15" s="82" t="s">
        <v>251</v>
      </c>
      <c r="AB15" s="82" t="s">
        <v>252</v>
      </c>
      <c r="AC15" s="82"/>
      <c r="AD15" s="82"/>
      <c r="AE15" s="82"/>
      <c r="AF15" s="82" t="s">
        <v>244</v>
      </c>
      <c r="AG15" s="82" t="s">
        <v>253</v>
      </c>
      <c r="AH15" s="82" t="s">
        <v>254</v>
      </c>
      <c r="AI15" s="82" t="s">
        <v>255</v>
      </c>
    </row>
    <row r="16" spans="1:35" ht="26.25" x14ac:dyDescent="0.25">
      <c r="A16" s="81">
        <v>50923</v>
      </c>
      <c r="B16" s="82" t="s">
        <v>256</v>
      </c>
      <c r="C16" s="82" t="s">
        <v>257</v>
      </c>
      <c r="D16" s="82" t="s">
        <v>141</v>
      </c>
      <c r="E16" s="83" t="s">
        <v>142</v>
      </c>
      <c r="F16" s="82" t="s">
        <v>143</v>
      </c>
      <c r="G16" s="82" t="s">
        <v>144</v>
      </c>
      <c r="H16" s="82" t="s">
        <v>145</v>
      </c>
      <c r="I16" s="82" t="s">
        <v>38</v>
      </c>
      <c r="J16" s="82" t="s">
        <v>146</v>
      </c>
      <c r="K16" s="82" t="s">
        <v>40</v>
      </c>
      <c r="L16" s="84">
        <v>27450000</v>
      </c>
      <c r="M16" s="84">
        <v>13725000</v>
      </c>
      <c r="N16" s="84">
        <v>41175000</v>
      </c>
      <c r="O16" s="85">
        <v>20587500</v>
      </c>
      <c r="P16" s="83" t="s">
        <v>174</v>
      </c>
      <c r="Q16" s="82" t="s">
        <v>258</v>
      </c>
      <c r="R16" s="82" t="s">
        <v>259</v>
      </c>
      <c r="S16" s="82" t="s">
        <v>150</v>
      </c>
      <c r="T16" s="82" t="s">
        <v>151</v>
      </c>
      <c r="U16" s="82" t="s">
        <v>260</v>
      </c>
      <c r="V16" s="82" t="s">
        <v>153</v>
      </c>
      <c r="W16" s="82" t="s">
        <v>154</v>
      </c>
      <c r="X16" s="82" t="s">
        <v>155</v>
      </c>
      <c r="Y16" s="82" t="s">
        <v>261</v>
      </c>
      <c r="Z16" s="82" t="s">
        <v>262</v>
      </c>
      <c r="AA16" s="82" t="s">
        <v>263</v>
      </c>
      <c r="AB16" s="82" t="s">
        <v>264</v>
      </c>
      <c r="AC16" s="82" t="s">
        <v>265</v>
      </c>
      <c r="AD16" s="82" t="s">
        <v>266</v>
      </c>
      <c r="AE16" s="82"/>
      <c r="AF16" s="82" t="s">
        <v>256</v>
      </c>
      <c r="AG16" s="82" t="s">
        <v>253</v>
      </c>
      <c r="AH16" s="82" t="s">
        <v>267</v>
      </c>
      <c r="AI16" s="82" t="s">
        <v>268</v>
      </c>
    </row>
    <row r="17" spans="1:35" ht="39" x14ac:dyDescent="0.25">
      <c r="A17" s="81">
        <v>51023</v>
      </c>
      <c r="B17" s="82" t="s">
        <v>256</v>
      </c>
      <c r="C17" s="82" t="s">
        <v>269</v>
      </c>
      <c r="D17" s="82" t="s">
        <v>141</v>
      </c>
      <c r="E17" s="83" t="s">
        <v>142</v>
      </c>
      <c r="F17" s="82" t="s">
        <v>143</v>
      </c>
      <c r="G17" s="82" t="s">
        <v>270</v>
      </c>
      <c r="H17" s="82" t="s">
        <v>271</v>
      </c>
      <c r="I17" s="82" t="s">
        <v>38</v>
      </c>
      <c r="J17" s="82" t="s">
        <v>146</v>
      </c>
      <c r="K17" s="82" t="s">
        <v>40</v>
      </c>
      <c r="L17" s="84">
        <v>75000000</v>
      </c>
      <c r="M17" s="84">
        <v>0</v>
      </c>
      <c r="N17" s="84">
        <v>75000000</v>
      </c>
      <c r="O17" s="85">
        <v>75000000</v>
      </c>
      <c r="P17" s="83" t="s">
        <v>147</v>
      </c>
      <c r="Q17" s="82" t="s">
        <v>272</v>
      </c>
      <c r="R17" s="82" t="s">
        <v>273</v>
      </c>
      <c r="S17" s="82" t="s">
        <v>150</v>
      </c>
      <c r="T17" s="82" t="s">
        <v>151</v>
      </c>
      <c r="U17" s="82" t="s">
        <v>274</v>
      </c>
      <c r="V17" s="82" t="s">
        <v>153</v>
      </c>
      <c r="W17" s="82" t="s">
        <v>275</v>
      </c>
      <c r="X17" s="82" t="s">
        <v>276</v>
      </c>
      <c r="Y17" s="82" t="s">
        <v>277</v>
      </c>
      <c r="Z17" s="82" t="s">
        <v>278</v>
      </c>
      <c r="AA17" s="82" t="s">
        <v>279</v>
      </c>
      <c r="AB17" s="82" t="s">
        <v>280</v>
      </c>
      <c r="AC17" s="82" t="s">
        <v>281</v>
      </c>
      <c r="AD17" s="82" t="s">
        <v>282</v>
      </c>
      <c r="AE17" s="82"/>
      <c r="AF17" s="82" t="s">
        <v>256</v>
      </c>
      <c r="AG17" s="82" t="s">
        <v>283</v>
      </c>
      <c r="AH17" s="82" t="s">
        <v>284</v>
      </c>
      <c r="AI17" s="82" t="s">
        <v>285</v>
      </c>
    </row>
    <row r="18" spans="1:35" ht="39" x14ac:dyDescent="0.25">
      <c r="A18" s="81">
        <v>51023</v>
      </c>
      <c r="B18" s="82" t="s">
        <v>256</v>
      </c>
      <c r="C18" s="82" t="s">
        <v>269</v>
      </c>
      <c r="D18" s="82" t="s">
        <v>141</v>
      </c>
      <c r="E18" s="83" t="s">
        <v>142</v>
      </c>
      <c r="F18" s="82" t="s">
        <v>143</v>
      </c>
      <c r="G18" s="82" t="s">
        <v>270</v>
      </c>
      <c r="H18" s="82" t="s">
        <v>271</v>
      </c>
      <c r="I18" s="82" t="s">
        <v>53</v>
      </c>
      <c r="J18" s="82" t="s">
        <v>201</v>
      </c>
      <c r="K18" s="82" t="s">
        <v>40</v>
      </c>
      <c r="L18" s="84">
        <v>37497572</v>
      </c>
      <c r="M18" s="84">
        <v>0</v>
      </c>
      <c r="N18" s="84">
        <v>37497572</v>
      </c>
      <c r="O18" s="85">
        <v>18949929</v>
      </c>
      <c r="P18" s="83" t="s">
        <v>147</v>
      </c>
      <c r="Q18" s="82" t="s">
        <v>272</v>
      </c>
      <c r="R18" s="82" t="s">
        <v>273</v>
      </c>
      <c r="S18" s="82" t="s">
        <v>150</v>
      </c>
      <c r="T18" s="82" t="s">
        <v>151</v>
      </c>
      <c r="U18" s="82" t="s">
        <v>274</v>
      </c>
      <c r="V18" s="82" t="s">
        <v>153</v>
      </c>
      <c r="W18" s="82" t="s">
        <v>275</v>
      </c>
      <c r="X18" s="82" t="s">
        <v>276</v>
      </c>
      <c r="Y18" s="82" t="s">
        <v>277</v>
      </c>
      <c r="Z18" s="82" t="s">
        <v>278</v>
      </c>
      <c r="AA18" s="82" t="s">
        <v>279</v>
      </c>
      <c r="AB18" s="82" t="s">
        <v>280</v>
      </c>
      <c r="AC18" s="82" t="s">
        <v>281</v>
      </c>
      <c r="AD18" s="82" t="s">
        <v>282</v>
      </c>
      <c r="AE18" s="82"/>
      <c r="AF18" s="82" t="s">
        <v>256</v>
      </c>
      <c r="AG18" s="82" t="s">
        <v>283</v>
      </c>
      <c r="AH18" s="82" t="s">
        <v>284</v>
      </c>
      <c r="AI18" s="82" t="s">
        <v>285</v>
      </c>
    </row>
    <row r="19" spans="1:35" ht="26.25" x14ac:dyDescent="0.25">
      <c r="A19" s="81">
        <v>51023</v>
      </c>
      <c r="B19" s="82" t="s">
        <v>256</v>
      </c>
      <c r="C19" s="82" t="s">
        <v>269</v>
      </c>
      <c r="D19" s="82" t="s">
        <v>141</v>
      </c>
      <c r="E19" s="83" t="s">
        <v>142</v>
      </c>
      <c r="F19" s="82" t="s">
        <v>143</v>
      </c>
      <c r="G19" s="82" t="s">
        <v>286</v>
      </c>
      <c r="H19" s="82" t="s">
        <v>287</v>
      </c>
      <c r="I19" s="82" t="s">
        <v>38</v>
      </c>
      <c r="J19" s="82" t="s">
        <v>146</v>
      </c>
      <c r="K19" s="82" t="s">
        <v>40</v>
      </c>
      <c r="L19" s="84">
        <v>147923578</v>
      </c>
      <c r="M19" s="84">
        <v>0</v>
      </c>
      <c r="N19" s="84">
        <v>147923578</v>
      </c>
      <c r="O19" s="85">
        <v>147923578</v>
      </c>
      <c r="P19" s="83" t="s">
        <v>147</v>
      </c>
      <c r="Q19" s="82" t="s">
        <v>272</v>
      </c>
      <c r="R19" s="82" t="s">
        <v>273</v>
      </c>
      <c r="S19" s="82" t="s">
        <v>150</v>
      </c>
      <c r="T19" s="82" t="s">
        <v>151</v>
      </c>
      <c r="U19" s="82" t="s">
        <v>274</v>
      </c>
      <c r="V19" s="82" t="s">
        <v>153</v>
      </c>
      <c r="W19" s="82" t="s">
        <v>275</v>
      </c>
      <c r="X19" s="82" t="s">
        <v>276</v>
      </c>
      <c r="Y19" s="82" t="s">
        <v>277</v>
      </c>
      <c r="Z19" s="82" t="s">
        <v>278</v>
      </c>
      <c r="AA19" s="82" t="s">
        <v>279</v>
      </c>
      <c r="AB19" s="82" t="s">
        <v>280</v>
      </c>
      <c r="AC19" s="82" t="s">
        <v>281</v>
      </c>
      <c r="AD19" s="82" t="s">
        <v>282</v>
      </c>
      <c r="AE19" s="82"/>
      <c r="AF19" s="82" t="s">
        <v>256</v>
      </c>
      <c r="AG19" s="82" t="s">
        <v>283</v>
      </c>
      <c r="AH19" s="82" t="s">
        <v>284</v>
      </c>
      <c r="AI19" s="82" t="s">
        <v>285</v>
      </c>
    </row>
    <row r="20" spans="1:35" ht="39" x14ac:dyDescent="0.25">
      <c r="A20" s="81">
        <v>51223</v>
      </c>
      <c r="B20" s="82" t="s">
        <v>256</v>
      </c>
      <c r="C20" s="82" t="s">
        <v>288</v>
      </c>
      <c r="D20" s="82" t="s">
        <v>141</v>
      </c>
      <c r="E20" s="83" t="s">
        <v>142</v>
      </c>
      <c r="F20" s="82" t="s">
        <v>143</v>
      </c>
      <c r="G20" s="82" t="s">
        <v>270</v>
      </c>
      <c r="H20" s="82" t="s">
        <v>271</v>
      </c>
      <c r="I20" s="82" t="s">
        <v>38</v>
      </c>
      <c r="J20" s="82" t="s">
        <v>146</v>
      </c>
      <c r="K20" s="82" t="s">
        <v>40</v>
      </c>
      <c r="L20" s="84">
        <v>70765637</v>
      </c>
      <c r="M20" s="84">
        <v>0</v>
      </c>
      <c r="N20" s="84">
        <v>70765637</v>
      </c>
      <c r="O20" s="86">
        <v>11495493.08</v>
      </c>
      <c r="P20" s="83" t="s">
        <v>147</v>
      </c>
      <c r="Q20" s="82" t="s">
        <v>272</v>
      </c>
      <c r="R20" s="82" t="s">
        <v>273</v>
      </c>
      <c r="S20" s="82" t="s">
        <v>150</v>
      </c>
      <c r="T20" s="82" t="s">
        <v>151</v>
      </c>
      <c r="U20" s="82" t="s">
        <v>274</v>
      </c>
      <c r="V20" s="82" t="s">
        <v>153</v>
      </c>
      <c r="W20" s="82" t="s">
        <v>275</v>
      </c>
      <c r="X20" s="82" t="s">
        <v>276</v>
      </c>
      <c r="Y20" s="82" t="s">
        <v>289</v>
      </c>
      <c r="Z20" s="82" t="s">
        <v>290</v>
      </c>
      <c r="AA20" s="82" t="s">
        <v>291</v>
      </c>
      <c r="AB20" s="82" t="s">
        <v>292</v>
      </c>
      <c r="AC20" s="82" t="s">
        <v>293</v>
      </c>
      <c r="AD20" s="82" t="s">
        <v>294</v>
      </c>
      <c r="AE20" s="82"/>
      <c r="AF20" s="82" t="s">
        <v>256</v>
      </c>
      <c r="AG20" s="82" t="s">
        <v>283</v>
      </c>
      <c r="AH20" s="82" t="s">
        <v>284</v>
      </c>
      <c r="AI20" s="82" t="s">
        <v>285</v>
      </c>
    </row>
    <row r="21" spans="1:35" ht="39" x14ac:dyDescent="0.25">
      <c r="A21" s="81">
        <v>51323</v>
      </c>
      <c r="B21" s="82" t="s">
        <v>256</v>
      </c>
      <c r="C21" s="82" t="s">
        <v>295</v>
      </c>
      <c r="D21" s="82" t="s">
        <v>233</v>
      </c>
      <c r="E21" s="83" t="s">
        <v>142</v>
      </c>
      <c r="F21" s="82" t="s">
        <v>143</v>
      </c>
      <c r="G21" s="82" t="s">
        <v>270</v>
      </c>
      <c r="H21" s="82" t="s">
        <v>271</v>
      </c>
      <c r="I21" s="82" t="s">
        <v>53</v>
      </c>
      <c r="J21" s="82" t="s">
        <v>201</v>
      </c>
      <c r="K21" s="82" t="s">
        <v>40</v>
      </c>
      <c r="L21" s="84">
        <v>13530000</v>
      </c>
      <c r="M21" s="84">
        <v>0</v>
      </c>
      <c r="N21" s="84">
        <v>13530000</v>
      </c>
      <c r="O21" s="85">
        <v>13530000</v>
      </c>
      <c r="P21" s="83" t="s">
        <v>147</v>
      </c>
      <c r="Q21" s="82" t="s">
        <v>272</v>
      </c>
      <c r="R21" s="82" t="s">
        <v>273</v>
      </c>
      <c r="S21" s="82" t="s">
        <v>150</v>
      </c>
      <c r="T21" s="82" t="s">
        <v>151</v>
      </c>
      <c r="U21" s="82" t="s">
        <v>274</v>
      </c>
      <c r="V21" s="82" t="s">
        <v>153</v>
      </c>
      <c r="W21" s="82" t="s">
        <v>275</v>
      </c>
      <c r="X21" s="82" t="s">
        <v>276</v>
      </c>
      <c r="Y21" s="82" t="s">
        <v>296</v>
      </c>
      <c r="Z21" s="82" t="s">
        <v>297</v>
      </c>
      <c r="AA21" s="82" t="s">
        <v>298</v>
      </c>
      <c r="AB21" s="82"/>
      <c r="AC21" s="82"/>
      <c r="AD21" s="82"/>
      <c r="AE21" s="82"/>
      <c r="AF21" s="82" t="s">
        <v>256</v>
      </c>
      <c r="AG21" s="82" t="s">
        <v>283</v>
      </c>
      <c r="AH21" s="82" t="s">
        <v>284</v>
      </c>
      <c r="AI21" s="82" t="s">
        <v>285</v>
      </c>
    </row>
    <row r="22" spans="1:35" ht="26.25" x14ac:dyDescent="0.25">
      <c r="A22" s="81">
        <v>51423</v>
      </c>
      <c r="B22" s="82" t="s">
        <v>256</v>
      </c>
      <c r="C22" s="82" t="s">
        <v>299</v>
      </c>
      <c r="D22" s="82" t="s">
        <v>233</v>
      </c>
      <c r="E22" s="83" t="s">
        <v>60</v>
      </c>
      <c r="F22" s="82" t="s">
        <v>171</v>
      </c>
      <c r="G22" s="82" t="s">
        <v>58</v>
      </c>
      <c r="H22" s="82" t="s">
        <v>61</v>
      </c>
      <c r="I22" s="82" t="s">
        <v>53</v>
      </c>
      <c r="J22" s="82" t="s">
        <v>225</v>
      </c>
      <c r="K22" s="82" t="s">
        <v>40</v>
      </c>
      <c r="L22" s="84">
        <v>4004832</v>
      </c>
      <c r="M22" s="84">
        <v>0</v>
      </c>
      <c r="N22" s="84">
        <v>4004832</v>
      </c>
      <c r="O22" s="85">
        <v>4004832</v>
      </c>
      <c r="P22" s="83" t="s">
        <v>147</v>
      </c>
      <c r="Q22" s="82" t="s">
        <v>272</v>
      </c>
      <c r="R22" s="82" t="s">
        <v>273</v>
      </c>
      <c r="S22" s="82" t="s">
        <v>150</v>
      </c>
      <c r="T22" s="82" t="s">
        <v>151</v>
      </c>
      <c r="U22" s="82" t="s">
        <v>274</v>
      </c>
      <c r="V22" s="82" t="s">
        <v>153</v>
      </c>
      <c r="W22" s="82" t="s">
        <v>275</v>
      </c>
      <c r="X22" s="82" t="s">
        <v>276</v>
      </c>
      <c r="Y22" s="82" t="s">
        <v>300</v>
      </c>
      <c r="Z22" s="82" t="s">
        <v>301</v>
      </c>
      <c r="AA22" s="82" t="s">
        <v>302</v>
      </c>
      <c r="AB22" s="82"/>
      <c r="AC22" s="82"/>
      <c r="AD22" s="82"/>
      <c r="AE22" s="82"/>
      <c r="AF22" s="82" t="s">
        <v>256</v>
      </c>
      <c r="AG22" s="82" t="s">
        <v>283</v>
      </c>
      <c r="AH22" s="82" t="s">
        <v>284</v>
      </c>
      <c r="AI22" s="82" t="s">
        <v>285</v>
      </c>
    </row>
    <row r="23" spans="1:35" ht="39" x14ac:dyDescent="0.25">
      <c r="A23" s="81">
        <v>57823</v>
      </c>
      <c r="B23" s="82" t="s">
        <v>303</v>
      </c>
      <c r="C23" s="82" t="s">
        <v>304</v>
      </c>
      <c r="D23" s="82" t="s">
        <v>233</v>
      </c>
      <c r="E23" s="83" t="s">
        <v>142</v>
      </c>
      <c r="F23" s="82" t="s">
        <v>143</v>
      </c>
      <c r="G23" s="82" t="s">
        <v>144</v>
      </c>
      <c r="H23" s="82" t="s">
        <v>145</v>
      </c>
      <c r="I23" s="82" t="s">
        <v>38</v>
      </c>
      <c r="J23" s="82" t="s">
        <v>146</v>
      </c>
      <c r="K23" s="82" t="s">
        <v>40</v>
      </c>
      <c r="L23" s="84">
        <v>9120156</v>
      </c>
      <c r="M23" s="84">
        <v>0</v>
      </c>
      <c r="N23" s="84">
        <v>9120156</v>
      </c>
      <c r="O23" s="85">
        <v>9120156</v>
      </c>
      <c r="P23" s="83" t="s">
        <v>147</v>
      </c>
      <c r="Q23" s="82" t="s">
        <v>305</v>
      </c>
      <c r="R23" s="82" t="s">
        <v>306</v>
      </c>
      <c r="S23" s="82" t="s">
        <v>150</v>
      </c>
      <c r="T23" s="82" t="s">
        <v>151</v>
      </c>
      <c r="U23" s="82" t="s">
        <v>307</v>
      </c>
      <c r="V23" s="82" t="s">
        <v>153</v>
      </c>
      <c r="W23" s="82" t="s">
        <v>178</v>
      </c>
      <c r="X23" s="82" t="s">
        <v>179</v>
      </c>
      <c r="Y23" s="82" t="s">
        <v>308</v>
      </c>
      <c r="Z23" s="82" t="s">
        <v>309</v>
      </c>
      <c r="AA23" s="82" t="s">
        <v>310</v>
      </c>
      <c r="AB23" s="82" t="s">
        <v>311</v>
      </c>
      <c r="AC23" s="82"/>
      <c r="AD23" s="82"/>
      <c r="AE23" s="82"/>
      <c r="AF23" s="82" t="s">
        <v>303</v>
      </c>
      <c r="AG23" s="82" t="s">
        <v>162</v>
      </c>
      <c r="AH23" s="82" t="s">
        <v>312</v>
      </c>
      <c r="AI23" s="82" t="s">
        <v>313</v>
      </c>
    </row>
    <row r="24" spans="1:35" ht="26.25" x14ac:dyDescent="0.25">
      <c r="A24" s="81">
        <v>59723</v>
      </c>
      <c r="B24" s="82" t="s">
        <v>314</v>
      </c>
      <c r="C24" s="82" t="s">
        <v>315</v>
      </c>
      <c r="D24" s="82" t="s">
        <v>233</v>
      </c>
      <c r="E24" s="83" t="s">
        <v>142</v>
      </c>
      <c r="F24" s="82" t="s">
        <v>143</v>
      </c>
      <c r="G24" s="82" t="s">
        <v>144</v>
      </c>
      <c r="H24" s="82" t="s">
        <v>145</v>
      </c>
      <c r="I24" s="82" t="s">
        <v>38</v>
      </c>
      <c r="J24" s="82" t="s">
        <v>146</v>
      </c>
      <c r="K24" s="82" t="s">
        <v>40</v>
      </c>
      <c r="L24" s="84">
        <v>1350000</v>
      </c>
      <c r="M24" s="84">
        <v>0</v>
      </c>
      <c r="N24" s="84">
        <v>1350000</v>
      </c>
      <c r="O24" s="85">
        <v>1350000</v>
      </c>
      <c r="P24" s="83" t="s">
        <v>174</v>
      </c>
      <c r="Q24" s="82" t="s">
        <v>316</v>
      </c>
      <c r="R24" s="82" t="s">
        <v>317</v>
      </c>
      <c r="S24" s="82" t="s">
        <v>150</v>
      </c>
      <c r="T24" s="82" t="s">
        <v>204</v>
      </c>
      <c r="U24" s="82" t="s">
        <v>318</v>
      </c>
      <c r="V24" s="82" t="s">
        <v>153</v>
      </c>
      <c r="W24" s="82" t="s">
        <v>154</v>
      </c>
      <c r="X24" s="82" t="s">
        <v>155</v>
      </c>
      <c r="Y24" s="82" t="s">
        <v>319</v>
      </c>
      <c r="Z24" s="82" t="s">
        <v>320</v>
      </c>
      <c r="AA24" s="82" t="s">
        <v>321</v>
      </c>
      <c r="AB24" s="82" t="s">
        <v>322</v>
      </c>
      <c r="AC24" s="82"/>
      <c r="AD24" s="82"/>
      <c r="AE24" s="82"/>
      <c r="AF24" s="82" t="s">
        <v>314</v>
      </c>
      <c r="AG24" s="82" t="s">
        <v>253</v>
      </c>
      <c r="AH24" s="82" t="s">
        <v>323</v>
      </c>
      <c r="AI24" s="82" t="s">
        <v>324</v>
      </c>
    </row>
    <row r="25" spans="1:35" ht="39" x14ac:dyDescent="0.25">
      <c r="A25" s="81">
        <v>66523</v>
      </c>
      <c r="B25" s="82" t="s">
        <v>325</v>
      </c>
      <c r="C25" s="82" t="s">
        <v>326</v>
      </c>
      <c r="D25" s="82" t="s">
        <v>233</v>
      </c>
      <c r="E25" s="83" t="s">
        <v>142</v>
      </c>
      <c r="F25" s="82" t="s">
        <v>143</v>
      </c>
      <c r="G25" s="82" t="s">
        <v>144</v>
      </c>
      <c r="H25" s="82" t="s">
        <v>145</v>
      </c>
      <c r="I25" s="82" t="s">
        <v>38</v>
      </c>
      <c r="J25" s="82" t="s">
        <v>146</v>
      </c>
      <c r="K25" s="82" t="s">
        <v>40</v>
      </c>
      <c r="L25" s="84">
        <v>4560000</v>
      </c>
      <c r="M25" s="84">
        <v>0</v>
      </c>
      <c r="N25" s="84">
        <v>4560000</v>
      </c>
      <c r="O25" s="85">
        <v>4560000</v>
      </c>
      <c r="P25" s="83" t="s">
        <v>147</v>
      </c>
      <c r="Q25" s="82" t="s">
        <v>327</v>
      </c>
      <c r="R25" s="82" t="s">
        <v>328</v>
      </c>
      <c r="S25" s="82" t="s">
        <v>150</v>
      </c>
      <c r="T25" s="82" t="s">
        <v>151</v>
      </c>
      <c r="U25" s="82" t="s">
        <v>329</v>
      </c>
      <c r="V25" s="82" t="s">
        <v>153</v>
      </c>
      <c r="W25" s="82" t="s">
        <v>330</v>
      </c>
      <c r="X25" s="82" t="s">
        <v>331</v>
      </c>
      <c r="Y25" s="82" t="s">
        <v>332</v>
      </c>
      <c r="Z25" s="82" t="s">
        <v>333</v>
      </c>
      <c r="AA25" s="82" t="s">
        <v>334</v>
      </c>
      <c r="AB25" s="82"/>
      <c r="AC25" s="82"/>
      <c r="AD25" s="82"/>
      <c r="AE25" s="82"/>
      <c r="AF25" s="82" t="s">
        <v>325</v>
      </c>
      <c r="AG25" s="82" t="s">
        <v>162</v>
      </c>
      <c r="AH25" s="82" t="s">
        <v>335</v>
      </c>
      <c r="AI25" s="82" t="s">
        <v>336</v>
      </c>
    </row>
    <row r="26" spans="1:35" ht="51.75" x14ac:dyDescent="0.25">
      <c r="A26" s="81">
        <v>67123</v>
      </c>
      <c r="B26" s="82" t="s">
        <v>337</v>
      </c>
      <c r="C26" s="82" t="s">
        <v>338</v>
      </c>
      <c r="D26" s="82" t="s">
        <v>233</v>
      </c>
      <c r="E26" s="83" t="s">
        <v>60</v>
      </c>
      <c r="F26" s="82" t="s">
        <v>171</v>
      </c>
      <c r="G26" s="82" t="s">
        <v>339</v>
      </c>
      <c r="H26" s="82" t="s">
        <v>340</v>
      </c>
      <c r="I26" s="82" t="s">
        <v>53</v>
      </c>
      <c r="J26" s="82" t="s">
        <v>201</v>
      </c>
      <c r="K26" s="82" t="s">
        <v>40</v>
      </c>
      <c r="L26" s="84">
        <v>40282708</v>
      </c>
      <c r="M26" s="84">
        <v>0</v>
      </c>
      <c r="N26" s="84">
        <v>40282708</v>
      </c>
      <c r="O26" s="85">
        <v>40282708</v>
      </c>
      <c r="P26" s="83" t="s">
        <v>147</v>
      </c>
      <c r="Q26" s="82" t="s">
        <v>341</v>
      </c>
      <c r="R26" s="82" t="s">
        <v>342</v>
      </c>
      <c r="S26" s="82" t="s">
        <v>150</v>
      </c>
      <c r="T26" s="82" t="s">
        <v>151</v>
      </c>
      <c r="U26" s="82" t="s">
        <v>343</v>
      </c>
      <c r="V26" s="82" t="s">
        <v>153</v>
      </c>
      <c r="W26" s="82" t="s">
        <v>154</v>
      </c>
      <c r="X26" s="82" t="s">
        <v>155</v>
      </c>
      <c r="Y26" s="82" t="s">
        <v>344</v>
      </c>
      <c r="Z26" s="82" t="s">
        <v>345</v>
      </c>
      <c r="AA26" s="82" t="s">
        <v>346</v>
      </c>
      <c r="AB26" s="82"/>
      <c r="AC26" s="82"/>
      <c r="AD26" s="82"/>
      <c r="AE26" s="82"/>
      <c r="AF26" s="82" t="s">
        <v>337</v>
      </c>
      <c r="AG26" s="82" t="s">
        <v>186</v>
      </c>
      <c r="AH26" s="82" t="s">
        <v>347</v>
      </c>
      <c r="AI26" s="82" t="s">
        <v>348</v>
      </c>
    </row>
    <row r="27" spans="1:35" ht="39" x14ac:dyDescent="0.25">
      <c r="A27" s="81">
        <v>67123</v>
      </c>
      <c r="B27" s="82" t="s">
        <v>337</v>
      </c>
      <c r="C27" s="82" t="s">
        <v>338</v>
      </c>
      <c r="D27" s="82" t="s">
        <v>233</v>
      </c>
      <c r="E27" s="83" t="s">
        <v>60</v>
      </c>
      <c r="F27" s="82" t="s">
        <v>171</v>
      </c>
      <c r="G27" s="82" t="s">
        <v>349</v>
      </c>
      <c r="H27" s="82" t="s">
        <v>350</v>
      </c>
      <c r="I27" s="82" t="s">
        <v>38</v>
      </c>
      <c r="J27" s="82" t="s">
        <v>146</v>
      </c>
      <c r="K27" s="82" t="s">
        <v>40</v>
      </c>
      <c r="L27" s="84">
        <v>33910106</v>
      </c>
      <c r="M27" s="84">
        <v>0</v>
      </c>
      <c r="N27" s="84">
        <v>33910106</v>
      </c>
      <c r="O27" s="85">
        <v>33910106</v>
      </c>
      <c r="P27" s="83" t="s">
        <v>147</v>
      </c>
      <c r="Q27" s="82" t="s">
        <v>341</v>
      </c>
      <c r="R27" s="82" t="s">
        <v>342</v>
      </c>
      <c r="S27" s="82" t="s">
        <v>150</v>
      </c>
      <c r="T27" s="82" t="s">
        <v>151</v>
      </c>
      <c r="U27" s="82" t="s">
        <v>343</v>
      </c>
      <c r="V27" s="82" t="s">
        <v>153</v>
      </c>
      <c r="W27" s="82" t="s">
        <v>154</v>
      </c>
      <c r="X27" s="82" t="s">
        <v>155</v>
      </c>
      <c r="Y27" s="82" t="s">
        <v>344</v>
      </c>
      <c r="Z27" s="82" t="s">
        <v>345</v>
      </c>
      <c r="AA27" s="82" t="s">
        <v>346</v>
      </c>
      <c r="AB27" s="82"/>
      <c r="AC27" s="82"/>
      <c r="AD27" s="82"/>
      <c r="AE27" s="82"/>
      <c r="AF27" s="82" t="s">
        <v>337</v>
      </c>
      <c r="AG27" s="82" t="s">
        <v>186</v>
      </c>
      <c r="AH27" s="82" t="s">
        <v>347</v>
      </c>
      <c r="AI27" s="82" t="s">
        <v>348</v>
      </c>
    </row>
    <row r="28" spans="1:35" ht="26.25" x14ac:dyDescent="0.25">
      <c r="A28" s="81">
        <v>69123</v>
      </c>
      <c r="B28" s="82" t="s">
        <v>351</v>
      </c>
      <c r="C28" s="82" t="s">
        <v>352</v>
      </c>
      <c r="D28" s="82" t="s">
        <v>233</v>
      </c>
      <c r="E28" s="83" t="s">
        <v>60</v>
      </c>
      <c r="F28" s="82" t="s">
        <v>171</v>
      </c>
      <c r="G28" s="82" t="s">
        <v>58</v>
      </c>
      <c r="H28" s="82" t="s">
        <v>61</v>
      </c>
      <c r="I28" s="82" t="s">
        <v>53</v>
      </c>
      <c r="J28" s="82" t="s">
        <v>225</v>
      </c>
      <c r="K28" s="82" t="s">
        <v>40</v>
      </c>
      <c r="L28" s="84">
        <v>20000000</v>
      </c>
      <c r="M28" s="84">
        <v>0</v>
      </c>
      <c r="N28" s="84">
        <v>20000000</v>
      </c>
      <c r="O28" s="85">
        <v>20000000</v>
      </c>
      <c r="P28" s="83" t="s">
        <v>174</v>
      </c>
      <c r="Q28" s="82" t="s">
        <v>353</v>
      </c>
      <c r="R28" s="82" t="s">
        <v>354</v>
      </c>
      <c r="S28" s="82" t="s">
        <v>150</v>
      </c>
      <c r="T28" s="82" t="s">
        <v>151</v>
      </c>
      <c r="U28" s="82" t="s">
        <v>355</v>
      </c>
      <c r="V28" s="82" t="s">
        <v>153</v>
      </c>
      <c r="W28" s="82" t="s">
        <v>154</v>
      </c>
      <c r="X28" s="82" t="s">
        <v>155</v>
      </c>
      <c r="Y28" s="82" t="s">
        <v>356</v>
      </c>
      <c r="Z28" s="82" t="s">
        <v>357</v>
      </c>
      <c r="AA28" s="82" t="s">
        <v>358</v>
      </c>
      <c r="AB28" s="82"/>
      <c r="AC28" s="82"/>
      <c r="AD28" s="82"/>
      <c r="AE28" s="82"/>
      <c r="AF28" s="82" t="s">
        <v>351</v>
      </c>
      <c r="AG28" s="82" t="s">
        <v>359</v>
      </c>
      <c r="AH28" s="82" t="s">
        <v>360</v>
      </c>
      <c r="AI28" s="82" t="s">
        <v>361</v>
      </c>
    </row>
    <row r="29" spans="1:35" ht="39" x14ac:dyDescent="0.25">
      <c r="A29" s="81">
        <v>69223</v>
      </c>
      <c r="B29" s="82" t="s">
        <v>362</v>
      </c>
      <c r="C29" s="82" t="s">
        <v>363</v>
      </c>
      <c r="D29" s="82" t="s">
        <v>233</v>
      </c>
      <c r="E29" s="83" t="s">
        <v>60</v>
      </c>
      <c r="F29" s="82" t="s">
        <v>171</v>
      </c>
      <c r="G29" s="82" t="s">
        <v>172</v>
      </c>
      <c r="H29" s="82" t="s">
        <v>173</v>
      </c>
      <c r="I29" s="82" t="s">
        <v>38</v>
      </c>
      <c r="J29" s="82" t="s">
        <v>146</v>
      </c>
      <c r="K29" s="82" t="s">
        <v>40</v>
      </c>
      <c r="L29" s="84">
        <v>180000000</v>
      </c>
      <c r="M29" s="84">
        <v>0</v>
      </c>
      <c r="N29" s="84">
        <v>180000000</v>
      </c>
      <c r="O29" s="85">
        <v>180000000</v>
      </c>
      <c r="P29" s="83" t="s">
        <v>174</v>
      </c>
      <c r="Q29" s="82" t="s">
        <v>364</v>
      </c>
      <c r="R29" s="82" t="s">
        <v>365</v>
      </c>
      <c r="S29" s="82" t="s">
        <v>366</v>
      </c>
      <c r="T29" s="87"/>
      <c r="U29" s="87"/>
      <c r="V29" s="87"/>
      <c r="W29" s="87"/>
      <c r="X29" s="87"/>
      <c r="Y29" s="82" t="s">
        <v>367</v>
      </c>
      <c r="Z29" s="82" t="s">
        <v>368</v>
      </c>
      <c r="AA29" s="82" t="s">
        <v>369</v>
      </c>
      <c r="AB29" s="82"/>
      <c r="AC29" s="82"/>
      <c r="AD29" s="82"/>
      <c r="AE29" s="82"/>
      <c r="AF29" s="82" t="s">
        <v>362</v>
      </c>
      <c r="AG29" s="82" t="s">
        <v>370</v>
      </c>
      <c r="AH29" s="82" t="s">
        <v>371</v>
      </c>
      <c r="AI29" s="82" t="s">
        <v>372</v>
      </c>
    </row>
    <row r="30" spans="1:35" ht="39" x14ac:dyDescent="0.25">
      <c r="A30" s="81">
        <v>69323</v>
      </c>
      <c r="B30" s="82" t="s">
        <v>362</v>
      </c>
      <c r="C30" s="82" t="s">
        <v>373</v>
      </c>
      <c r="D30" s="82" t="s">
        <v>233</v>
      </c>
      <c r="E30" s="83" t="s">
        <v>142</v>
      </c>
      <c r="F30" s="82" t="s">
        <v>143</v>
      </c>
      <c r="G30" s="82" t="s">
        <v>165</v>
      </c>
      <c r="H30" s="82" t="s">
        <v>166</v>
      </c>
      <c r="I30" s="82" t="s">
        <v>38</v>
      </c>
      <c r="J30" s="82" t="s">
        <v>146</v>
      </c>
      <c r="K30" s="82" t="s">
        <v>40</v>
      </c>
      <c r="L30" s="84">
        <v>30000000</v>
      </c>
      <c r="M30" s="84">
        <v>0</v>
      </c>
      <c r="N30" s="84">
        <v>30000000</v>
      </c>
      <c r="O30" s="85">
        <v>30000000</v>
      </c>
      <c r="P30" s="83" t="s">
        <v>174</v>
      </c>
      <c r="Q30" s="82" t="s">
        <v>364</v>
      </c>
      <c r="R30" s="82" t="s">
        <v>365</v>
      </c>
      <c r="S30" s="82" t="s">
        <v>366</v>
      </c>
      <c r="T30" s="87"/>
      <c r="U30" s="87"/>
      <c r="V30" s="87"/>
      <c r="W30" s="87"/>
      <c r="X30" s="87"/>
      <c r="Y30" s="82" t="s">
        <v>374</v>
      </c>
      <c r="Z30" s="82" t="s">
        <v>375</v>
      </c>
      <c r="AA30" s="82" t="s">
        <v>376</v>
      </c>
      <c r="AB30" s="82"/>
      <c r="AC30" s="82"/>
      <c r="AD30" s="82"/>
      <c r="AE30" s="82"/>
      <c r="AF30" s="82" t="s">
        <v>362</v>
      </c>
      <c r="AG30" s="82" t="s">
        <v>370</v>
      </c>
      <c r="AH30" s="82" t="s">
        <v>371</v>
      </c>
      <c r="AI30" s="82" t="s">
        <v>372</v>
      </c>
    </row>
    <row r="31" spans="1:35" ht="39" x14ac:dyDescent="0.25">
      <c r="A31" s="81">
        <v>69423</v>
      </c>
      <c r="B31" s="82" t="s">
        <v>362</v>
      </c>
      <c r="C31" s="82" t="s">
        <v>377</v>
      </c>
      <c r="D31" s="82" t="s">
        <v>233</v>
      </c>
      <c r="E31" s="83" t="s">
        <v>60</v>
      </c>
      <c r="F31" s="82" t="s">
        <v>171</v>
      </c>
      <c r="G31" s="82" t="s">
        <v>144</v>
      </c>
      <c r="H31" s="82" t="s">
        <v>145</v>
      </c>
      <c r="I31" s="82" t="s">
        <v>38</v>
      </c>
      <c r="J31" s="82" t="s">
        <v>146</v>
      </c>
      <c r="K31" s="82" t="s">
        <v>40</v>
      </c>
      <c r="L31" s="84">
        <v>89766438</v>
      </c>
      <c r="M31" s="84">
        <v>0</v>
      </c>
      <c r="N31" s="84">
        <v>89766438</v>
      </c>
      <c r="O31" s="85">
        <v>89766438</v>
      </c>
      <c r="P31" s="83" t="s">
        <v>174</v>
      </c>
      <c r="Q31" s="82" t="s">
        <v>364</v>
      </c>
      <c r="R31" s="82" t="s">
        <v>365</v>
      </c>
      <c r="S31" s="82" t="s">
        <v>366</v>
      </c>
      <c r="T31" s="87"/>
      <c r="U31" s="87"/>
      <c r="V31" s="87"/>
      <c r="W31" s="87"/>
      <c r="X31" s="87"/>
      <c r="Y31" s="82" t="s">
        <v>378</v>
      </c>
      <c r="Z31" s="82" t="s">
        <v>379</v>
      </c>
      <c r="AA31" s="82" t="s">
        <v>380</v>
      </c>
      <c r="AB31" s="82"/>
      <c r="AC31" s="82"/>
      <c r="AD31" s="82"/>
      <c r="AE31" s="82"/>
      <c r="AF31" s="82" t="s">
        <v>362</v>
      </c>
      <c r="AG31" s="82" t="s">
        <v>370</v>
      </c>
      <c r="AH31" s="82" t="s">
        <v>371</v>
      </c>
      <c r="AI31" s="82" t="s">
        <v>372</v>
      </c>
    </row>
    <row r="32" spans="1:35" ht="51.75" x14ac:dyDescent="0.25">
      <c r="A32" s="81">
        <v>69523</v>
      </c>
      <c r="B32" s="82" t="s">
        <v>362</v>
      </c>
      <c r="C32" s="82" t="s">
        <v>381</v>
      </c>
      <c r="D32" s="82" t="s">
        <v>233</v>
      </c>
      <c r="E32" s="83" t="s">
        <v>60</v>
      </c>
      <c r="F32" s="82" t="s">
        <v>171</v>
      </c>
      <c r="G32" s="82" t="s">
        <v>239</v>
      </c>
      <c r="H32" s="82" t="s">
        <v>240</v>
      </c>
      <c r="I32" s="82" t="s">
        <v>38</v>
      </c>
      <c r="J32" s="82" t="s">
        <v>146</v>
      </c>
      <c r="K32" s="82" t="s">
        <v>40</v>
      </c>
      <c r="L32" s="84">
        <v>20233562</v>
      </c>
      <c r="M32" s="84">
        <v>0</v>
      </c>
      <c r="N32" s="84">
        <v>20233562</v>
      </c>
      <c r="O32" s="85">
        <v>20233562</v>
      </c>
      <c r="P32" s="83" t="s">
        <v>174</v>
      </c>
      <c r="Q32" s="82" t="s">
        <v>364</v>
      </c>
      <c r="R32" s="82" t="s">
        <v>365</v>
      </c>
      <c r="S32" s="82" t="s">
        <v>366</v>
      </c>
      <c r="T32" s="87"/>
      <c r="U32" s="87"/>
      <c r="V32" s="87"/>
      <c r="W32" s="87"/>
      <c r="X32" s="87"/>
      <c r="Y32" s="82" t="s">
        <v>382</v>
      </c>
      <c r="Z32" s="82" t="s">
        <v>383</v>
      </c>
      <c r="AA32" s="82" t="s">
        <v>384</v>
      </c>
      <c r="AB32" s="82"/>
      <c r="AC32" s="82"/>
      <c r="AD32" s="82"/>
      <c r="AE32" s="82"/>
      <c r="AF32" s="82" t="s">
        <v>362</v>
      </c>
      <c r="AG32" s="82" t="s">
        <v>370</v>
      </c>
      <c r="AH32" s="82" t="s">
        <v>371</v>
      </c>
      <c r="AI32" s="82" t="s">
        <v>372</v>
      </c>
    </row>
    <row r="33" spans="1:35" ht="26.25" x14ac:dyDescent="0.25">
      <c r="A33" s="81">
        <v>69623</v>
      </c>
      <c r="B33" s="82" t="s">
        <v>385</v>
      </c>
      <c r="C33" s="82" t="s">
        <v>386</v>
      </c>
      <c r="D33" s="82" t="s">
        <v>233</v>
      </c>
      <c r="E33" s="83" t="s">
        <v>60</v>
      </c>
      <c r="F33" s="82" t="s">
        <v>171</v>
      </c>
      <c r="G33" s="82" t="s">
        <v>387</v>
      </c>
      <c r="H33" s="82" t="s">
        <v>388</v>
      </c>
      <c r="I33" s="82" t="s">
        <v>38</v>
      </c>
      <c r="J33" s="82" t="s">
        <v>146</v>
      </c>
      <c r="K33" s="82" t="s">
        <v>40</v>
      </c>
      <c r="L33" s="84">
        <v>3450000</v>
      </c>
      <c r="M33" s="84">
        <v>0</v>
      </c>
      <c r="N33" s="84">
        <v>3450000</v>
      </c>
      <c r="O33" s="85">
        <v>3450000</v>
      </c>
      <c r="P33" s="83" t="s">
        <v>174</v>
      </c>
      <c r="Q33" s="82" t="s">
        <v>389</v>
      </c>
      <c r="R33" s="82" t="s">
        <v>390</v>
      </c>
      <c r="S33" s="82" t="s">
        <v>150</v>
      </c>
      <c r="T33" s="82" t="s">
        <v>151</v>
      </c>
      <c r="U33" s="82" t="s">
        <v>391</v>
      </c>
      <c r="V33" s="82" t="s">
        <v>153</v>
      </c>
      <c r="W33" s="82" t="s">
        <v>154</v>
      </c>
      <c r="X33" s="82" t="s">
        <v>155</v>
      </c>
      <c r="Y33" s="82" t="s">
        <v>392</v>
      </c>
      <c r="Z33" s="82" t="s">
        <v>393</v>
      </c>
      <c r="AA33" s="82" t="s">
        <v>394</v>
      </c>
      <c r="AB33" s="82"/>
      <c r="AC33" s="82"/>
      <c r="AD33" s="82"/>
      <c r="AE33" s="82"/>
      <c r="AF33" s="82" t="s">
        <v>385</v>
      </c>
      <c r="AG33" s="82" t="s">
        <v>253</v>
      </c>
      <c r="AH33" s="82" t="s">
        <v>395</v>
      </c>
      <c r="AI33" s="82" t="s">
        <v>396</v>
      </c>
    </row>
    <row r="34" spans="1:35" ht="26.25" x14ac:dyDescent="0.25">
      <c r="A34" s="81">
        <v>69723</v>
      </c>
      <c r="B34" s="82" t="s">
        <v>385</v>
      </c>
      <c r="C34" s="82" t="s">
        <v>397</v>
      </c>
      <c r="D34" s="82" t="s">
        <v>233</v>
      </c>
      <c r="E34" s="83" t="s">
        <v>60</v>
      </c>
      <c r="F34" s="82" t="s">
        <v>171</v>
      </c>
      <c r="G34" s="82" t="s">
        <v>387</v>
      </c>
      <c r="H34" s="82" t="s">
        <v>388</v>
      </c>
      <c r="I34" s="82" t="s">
        <v>38</v>
      </c>
      <c r="J34" s="82" t="s">
        <v>146</v>
      </c>
      <c r="K34" s="82" t="s">
        <v>40</v>
      </c>
      <c r="L34" s="84">
        <v>7880000</v>
      </c>
      <c r="M34" s="84">
        <v>0</v>
      </c>
      <c r="N34" s="84">
        <v>7880000</v>
      </c>
      <c r="O34" s="85">
        <v>7880000</v>
      </c>
      <c r="P34" s="83" t="s">
        <v>174</v>
      </c>
      <c r="Q34" s="82" t="s">
        <v>389</v>
      </c>
      <c r="R34" s="82" t="s">
        <v>390</v>
      </c>
      <c r="S34" s="82" t="s">
        <v>150</v>
      </c>
      <c r="T34" s="82" t="s">
        <v>151</v>
      </c>
      <c r="U34" s="82" t="s">
        <v>391</v>
      </c>
      <c r="V34" s="82" t="s">
        <v>153</v>
      </c>
      <c r="W34" s="82" t="s">
        <v>154</v>
      </c>
      <c r="X34" s="82" t="s">
        <v>155</v>
      </c>
      <c r="Y34" s="82" t="s">
        <v>398</v>
      </c>
      <c r="Z34" s="82" t="s">
        <v>399</v>
      </c>
      <c r="AA34" s="82" t="s">
        <v>400</v>
      </c>
      <c r="AB34" s="82"/>
      <c r="AC34" s="82"/>
      <c r="AD34" s="82"/>
      <c r="AE34" s="82"/>
      <c r="AF34" s="82" t="s">
        <v>385</v>
      </c>
      <c r="AG34" s="82" t="s">
        <v>253</v>
      </c>
      <c r="AH34" s="82" t="s">
        <v>401</v>
      </c>
      <c r="AI34" s="82" t="s">
        <v>402</v>
      </c>
    </row>
    <row r="35" spans="1:35" ht="39" x14ac:dyDescent="0.25">
      <c r="A35" s="81">
        <v>70223</v>
      </c>
      <c r="B35" s="82" t="s">
        <v>385</v>
      </c>
      <c r="C35" s="82" t="s">
        <v>403</v>
      </c>
      <c r="D35" s="82" t="s">
        <v>233</v>
      </c>
      <c r="E35" s="83" t="s">
        <v>142</v>
      </c>
      <c r="F35" s="82" t="s">
        <v>143</v>
      </c>
      <c r="G35" s="82" t="s">
        <v>270</v>
      </c>
      <c r="H35" s="82" t="s">
        <v>271</v>
      </c>
      <c r="I35" s="82" t="s">
        <v>38</v>
      </c>
      <c r="J35" s="82" t="s">
        <v>146</v>
      </c>
      <c r="K35" s="82" t="s">
        <v>40</v>
      </c>
      <c r="L35" s="84">
        <v>24665000</v>
      </c>
      <c r="M35" s="84">
        <v>0</v>
      </c>
      <c r="N35" s="84">
        <v>24665000</v>
      </c>
      <c r="O35" s="85">
        <v>24665000</v>
      </c>
      <c r="P35" s="83" t="s">
        <v>174</v>
      </c>
      <c r="Q35" s="82" t="s">
        <v>404</v>
      </c>
      <c r="R35" s="82" t="s">
        <v>405</v>
      </c>
      <c r="S35" s="82" t="s">
        <v>150</v>
      </c>
      <c r="T35" s="82" t="s">
        <v>151</v>
      </c>
      <c r="U35" s="82" t="s">
        <v>406</v>
      </c>
      <c r="V35" s="82" t="s">
        <v>153</v>
      </c>
      <c r="W35" s="82" t="s">
        <v>275</v>
      </c>
      <c r="X35" s="82" t="s">
        <v>276</v>
      </c>
      <c r="Y35" s="82" t="s">
        <v>399</v>
      </c>
      <c r="Z35" s="82" t="s">
        <v>407</v>
      </c>
      <c r="AA35" s="82" t="s">
        <v>408</v>
      </c>
      <c r="AB35" s="82"/>
      <c r="AC35" s="82"/>
      <c r="AD35" s="82"/>
      <c r="AE35" s="82"/>
      <c r="AF35" s="82" t="s">
        <v>385</v>
      </c>
      <c r="AG35" s="82" t="s">
        <v>253</v>
      </c>
      <c r="AH35" s="82" t="s">
        <v>409</v>
      </c>
      <c r="AI35" s="82" t="s">
        <v>410</v>
      </c>
    </row>
    <row r="36" spans="1:35" ht="39" x14ac:dyDescent="0.25">
      <c r="A36" s="81">
        <v>70423</v>
      </c>
      <c r="B36" s="82" t="s">
        <v>385</v>
      </c>
      <c r="C36" s="82" t="s">
        <v>411</v>
      </c>
      <c r="D36" s="82" t="s">
        <v>233</v>
      </c>
      <c r="E36" s="83" t="s">
        <v>142</v>
      </c>
      <c r="F36" s="82" t="s">
        <v>143</v>
      </c>
      <c r="G36" s="82" t="s">
        <v>270</v>
      </c>
      <c r="H36" s="82" t="s">
        <v>271</v>
      </c>
      <c r="I36" s="82" t="s">
        <v>38</v>
      </c>
      <c r="J36" s="82" t="s">
        <v>146</v>
      </c>
      <c r="K36" s="82" t="s">
        <v>40</v>
      </c>
      <c r="L36" s="84">
        <v>129500000</v>
      </c>
      <c r="M36" s="84">
        <v>0</v>
      </c>
      <c r="N36" s="84">
        <v>129500000</v>
      </c>
      <c r="O36" s="85">
        <v>129500000</v>
      </c>
      <c r="P36" s="83" t="s">
        <v>174</v>
      </c>
      <c r="Q36" s="82" t="s">
        <v>412</v>
      </c>
      <c r="R36" s="82" t="s">
        <v>413</v>
      </c>
      <c r="S36" s="82" t="s">
        <v>150</v>
      </c>
      <c r="T36" s="82" t="s">
        <v>204</v>
      </c>
      <c r="U36" s="82" t="s">
        <v>414</v>
      </c>
      <c r="V36" s="82" t="s">
        <v>153</v>
      </c>
      <c r="W36" s="82" t="s">
        <v>415</v>
      </c>
      <c r="X36" s="82" t="s">
        <v>416</v>
      </c>
      <c r="Y36" s="82" t="s">
        <v>417</v>
      </c>
      <c r="Z36" s="82" t="s">
        <v>418</v>
      </c>
      <c r="AA36" s="82" t="s">
        <v>419</v>
      </c>
      <c r="AB36" s="82"/>
      <c r="AC36" s="82"/>
      <c r="AD36" s="82"/>
      <c r="AE36" s="82"/>
      <c r="AF36" s="82" t="s">
        <v>385</v>
      </c>
      <c r="AG36" s="82" t="s">
        <v>212</v>
      </c>
      <c r="AH36" s="82" t="s">
        <v>420</v>
      </c>
      <c r="AI36" s="82" t="s">
        <v>421</v>
      </c>
    </row>
    <row r="37" spans="1:35" ht="39" x14ac:dyDescent="0.25">
      <c r="A37" s="81">
        <v>70523</v>
      </c>
      <c r="B37" s="82" t="s">
        <v>422</v>
      </c>
      <c r="C37" s="82" t="s">
        <v>423</v>
      </c>
      <c r="D37" s="82" t="s">
        <v>233</v>
      </c>
      <c r="E37" s="83" t="s">
        <v>142</v>
      </c>
      <c r="F37" s="82" t="s">
        <v>143</v>
      </c>
      <c r="G37" s="82" t="s">
        <v>270</v>
      </c>
      <c r="H37" s="82" t="s">
        <v>271</v>
      </c>
      <c r="I37" s="82" t="s">
        <v>38</v>
      </c>
      <c r="J37" s="82" t="s">
        <v>146</v>
      </c>
      <c r="K37" s="82" t="s">
        <v>40</v>
      </c>
      <c r="L37" s="84" t="s">
        <v>424</v>
      </c>
      <c r="M37" s="84">
        <v>0</v>
      </c>
      <c r="N37" s="84" t="s">
        <v>424</v>
      </c>
      <c r="O37" s="85">
        <v>316301348.57999998</v>
      </c>
      <c r="P37" s="83" t="s">
        <v>147</v>
      </c>
      <c r="Q37" s="82" t="s">
        <v>272</v>
      </c>
      <c r="R37" s="82" t="s">
        <v>273</v>
      </c>
      <c r="S37" s="82" t="s">
        <v>150</v>
      </c>
      <c r="T37" s="82" t="s">
        <v>151</v>
      </c>
      <c r="U37" s="82" t="s">
        <v>274</v>
      </c>
      <c r="V37" s="82" t="s">
        <v>153</v>
      </c>
      <c r="W37" s="82" t="s">
        <v>275</v>
      </c>
      <c r="X37" s="82" t="s">
        <v>276</v>
      </c>
      <c r="Y37" s="82" t="s">
        <v>418</v>
      </c>
      <c r="Z37" s="82" t="s">
        <v>425</v>
      </c>
      <c r="AA37" s="82" t="s">
        <v>426</v>
      </c>
      <c r="AB37" s="82"/>
      <c r="AC37" s="82"/>
      <c r="AD37" s="82"/>
      <c r="AE37" s="82"/>
      <c r="AF37" s="82" t="s">
        <v>422</v>
      </c>
      <c r="AG37" s="82" t="s">
        <v>283</v>
      </c>
      <c r="AH37" s="82" t="s">
        <v>427</v>
      </c>
      <c r="AI37" s="82" t="s">
        <v>428</v>
      </c>
    </row>
    <row r="38" spans="1:35" ht="39" x14ac:dyDescent="0.25">
      <c r="A38" s="81">
        <v>70623</v>
      </c>
      <c r="B38" s="82" t="s">
        <v>422</v>
      </c>
      <c r="C38" s="82" t="s">
        <v>429</v>
      </c>
      <c r="D38" s="82" t="s">
        <v>233</v>
      </c>
      <c r="E38" s="83" t="s">
        <v>60</v>
      </c>
      <c r="F38" s="82" t="s">
        <v>171</v>
      </c>
      <c r="G38" s="82" t="s">
        <v>190</v>
      </c>
      <c r="H38" s="82" t="s">
        <v>191</v>
      </c>
      <c r="I38" s="82" t="s">
        <v>38</v>
      </c>
      <c r="J38" s="82" t="s">
        <v>146</v>
      </c>
      <c r="K38" s="82" t="s">
        <v>40</v>
      </c>
      <c r="L38" s="84">
        <v>320000000</v>
      </c>
      <c r="M38" s="84">
        <v>0</v>
      </c>
      <c r="N38" s="84">
        <v>320000000</v>
      </c>
      <c r="O38" s="85">
        <v>320000000</v>
      </c>
      <c r="P38" s="83" t="s">
        <v>147</v>
      </c>
      <c r="Q38" s="82" t="s">
        <v>430</v>
      </c>
      <c r="R38" s="82" t="s">
        <v>431</v>
      </c>
      <c r="S38" s="82" t="s">
        <v>150</v>
      </c>
      <c r="T38" s="82" t="s">
        <v>204</v>
      </c>
      <c r="U38" s="82" t="s">
        <v>432</v>
      </c>
      <c r="V38" s="82" t="s">
        <v>153</v>
      </c>
      <c r="W38" s="82" t="s">
        <v>433</v>
      </c>
      <c r="X38" s="82" t="s">
        <v>434</v>
      </c>
      <c r="Y38" s="82" t="s">
        <v>383</v>
      </c>
      <c r="Z38" s="82" t="s">
        <v>435</v>
      </c>
      <c r="AA38" s="82" t="s">
        <v>436</v>
      </c>
      <c r="AB38" s="82"/>
      <c r="AC38" s="82"/>
      <c r="AD38" s="82"/>
      <c r="AE38" s="82"/>
      <c r="AF38" s="82" t="s">
        <v>422</v>
      </c>
      <c r="AG38" s="82" t="s">
        <v>186</v>
      </c>
      <c r="AH38" s="82" t="s">
        <v>437</v>
      </c>
      <c r="AI38" s="82" t="s">
        <v>438</v>
      </c>
    </row>
    <row r="39" spans="1:35" ht="26.25" x14ac:dyDescent="0.25">
      <c r="A39" s="81">
        <v>70723</v>
      </c>
      <c r="B39" s="82" t="s">
        <v>422</v>
      </c>
      <c r="C39" s="82" t="s">
        <v>439</v>
      </c>
      <c r="D39" s="82" t="s">
        <v>233</v>
      </c>
      <c r="E39" s="83" t="s">
        <v>142</v>
      </c>
      <c r="F39" s="82" t="s">
        <v>143</v>
      </c>
      <c r="G39" s="82" t="s">
        <v>440</v>
      </c>
      <c r="H39" s="82" t="s">
        <v>441</v>
      </c>
      <c r="I39" s="82" t="s">
        <v>38</v>
      </c>
      <c r="J39" s="82" t="s">
        <v>146</v>
      </c>
      <c r="K39" s="82" t="s">
        <v>40</v>
      </c>
      <c r="L39" s="84">
        <v>300000000</v>
      </c>
      <c r="M39" s="84" t="s">
        <v>442</v>
      </c>
      <c r="N39" s="84">
        <v>299867650</v>
      </c>
      <c r="O39" s="85">
        <v>299867650</v>
      </c>
      <c r="P39" s="83" t="s">
        <v>174</v>
      </c>
      <c r="Q39" s="82" t="s">
        <v>443</v>
      </c>
      <c r="R39" s="82" t="s">
        <v>444</v>
      </c>
      <c r="S39" s="82" t="s">
        <v>150</v>
      </c>
      <c r="T39" s="82" t="s">
        <v>151</v>
      </c>
      <c r="U39" s="82" t="s">
        <v>445</v>
      </c>
      <c r="V39" s="82" t="s">
        <v>153</v>
      </c>
      <c r="W39" s="82" t="s">
        <v>446</v>
      </c>
      <c r="X39" s="82" t="s">
        <v>447</v>
      </c>
      <c r="Y39" s="82" t="s">
        <v>448</v>
      </c>
      <c r="Z39" s="82" t="s">
        <v>449</v>
      </c>
      <c r="AA39" s="82" t="s">
        <v>450</v>
      </c>
      <c r="AB39" s="82"/>
      <c r="AC39" s="82"/>
      <c r="AD39" s="82"/>
      <c r="AE39" s="82"/>
      <c r="AF39" s="82" t="s">
        <v>422</v>
      </c>
      <c r="AG39" s="82" t="s">
        <v>283</v>
      </c>
      <c r="AH39" s="82" t="s">
        <v>451</v>
      </c>
      <c r="AI39" s="82" t="s">
        <v>452</v>
      </c>
    </row>
    <row r="40" spans="1:35" ht="26.25" x14ac:dyDescent="0.25">
      <c r="A40" s="81">
        <v>71023</v>
      </c>
      <c r="B40" s="82" t="s">
        <v>453</v>
      </c>
      <c r="C40" s="82" t="s">
        <v>454</v>
      </c>
      <c r="D40" s="82" t="s">
        <v>233</v>
      </c>
      <c r="E40" s="83" t="s">
        <v>142</v>
      </c>
      <c r="F40" s="82" t="s">
        <v>143</v>
      </c>
      <c r="G40" s="82" t="s">
        <v>455</v>
      </c>
      <c r="H40" s="82" t="s">
        <v>456</v>
      </c>
      <c r="I40" s="82" t="s">
        <v>38</v>
      </c>
      <c r="J40" s="82" t="s">
        <v>146</v>
      </c>
      <c r="K40" s="82" t="s">
        <v>40</v>
      </c>
      <c r="L40" s="84">
        <v>25000000</v>
      </c>
      <c r="M40" s="84">
        <v>0</v>
      </c>
      <c r="N40" s="84">
        <v>25000000</v>
      </c>
      <c r="O40" s="85">
        <v>25000000</v>
      </c>
      <c r="P40" s="83" t="s">
        <v>174</v>
      </c>
      <c r="Q40" s="82" t="s">
        <v>457</v>
      </c>
      <c r="R40" s="82" t="s">
        <v>458</v>
      </c>
      <c r="S40" s="82" t="s">
        <v>150</v>
      </c>
      <c r="T40" s="82" t="s">
        <v>151</v>
      </c>
      <c r="U40" s="82" t="s">
        <v>459</v>
      </c>
      <c r="V40" s="82" t="s">
        <v>153</v>
      </c>
      <c r="W40" s="82" t="s">
        <v>178</v>
      </c>
      <c r="X40" s="82" t="s">
        <v>179</v>
      </c>
      <c r="Y40" s="82" t="s">
        <v>460</v>
      </c>
      <c r="Z40" s="82" t="s">
        <v>417</v>
      </c>
      <c r="AA40" s="82" t="s">
        <v>461</v>
      </c>
      <c r="AB40" s="82"/>
      <c r="AC40" s="82"/>
      <c r="AD40" s="82"/>
      <c r="AE40" s="82"/>
      <c r="AF40" s="82" t="s">
        <v>453</v>
      </c>
      <c r="AG40" s="82" t="s">
        <v>253</v>
      </c>
      <c r="AH40" s="82" t="s">
        <v>462</v>
      </c>
      <c r="AI40" s="82" t="s">
        <v>463</v>
      </c>
    </row>
    <row r="41" spans="1:35" ht="39" x14ac:dyDescent="0.25">
      <c r="A41" s="81">
        <v>71123</v>
      </c>
      <c r="B41" s="82" t="s">
        <v>453</v>
      </c>
      <c r="C41" s="82" t="s">
        <v>464</v>
      </c>
      <c r="D41" s="82" t="s">
        <v>233</v>
      </c>
      <c r="E41" s="83" t="s">
        <v>142</v>
      </c>
      <c r="F41" s="82" t="s">
        <v>143</v>
      </c>
      <c r="G41" s="82" t="s">
        <v>144</v>
      </c>
      <c r="H41" s="82" t="s">
        <v>145</v>
      </c>
      <c r="I41" s="82" t="s">
        <v>38</v>
      </c>
      <c r="J41" s="82" t="s">
        <v>146</v>
      </c>
      <c r="K41" s="82" t="s">
        <v>40</v>
      </c>
      <c r="L41" s="84">
        <v>8100000</v>
      </c>
      <c r="M41" s="84">
        <v>11845000</v>
      </c>
      <c r="N41" s="84">
        <v>19945000</v>
      </c>
      <c r="O41" s="85">
        <v>19945000</v>
      </c>
      <c r="P41" s="83" t="s">
        <v>174</v>
      </c>
      <c r="Q41" s="82" t="s">
        <v>258</v>
      </c>
      <c r="R41" s="82" t="s">
        <v>259</v>
      </c>
      <c r="S41" s="82" t="s">
        <v>150</v>
      </c>
      <c r="T41" s="82" t="s">
        <v>151</v>
      </c>
      <c r="U41" s="82" t="s">
        <v>260</v>
      </c>
      <c r="V41" s="82" t="s">
        <v>153</v>
      </c>
      <c r="W41" s="82" t="s">
        <v>154</v>
      </c>
      <c r="X41" s="82" t="s">
        <v>155</v>
      </c>
      <c r="Y41" s="82" t="s">
        <v>465</v>
      </c>
      <c r="Z41" s="82" t="s">
        <v>466</v>
      </c>
      <c r="AA41" s="82" t="s">
        <v>467</v>
      </c>
      <c r="AB41" s="82"/>
      <c r="AC41" s="82"/>
      <c r="AD41" s="82"/>
      <c r="AE41" s="82"/>
      <c r="AF41" s="82" t="s">
        <v>453</v>
      </c>
      <c r="AG41" s="82" t="s">
        <v>253</v>
      </c>
      <c r="AH41" s="82" t="s">
        <v>468</v>
      </c>
      <c r="AI41" s="82" t="s">
        <v>469</v>
      </c>
    </row>
    <row r="42" spans="1:35" ht="39" x14ac:dyDescent="0.25">
      <c r="A42" s="81">
        <v>71223</v>
      </c>
      <c r="B42" s="82" t="s">
        <v>470</v>
      </c>
      <c r="C42" s="82" t="s">
        <v>471</v>
      </c>
      <c r="D42" s="82" t="s">
        <v>233</v>
      </c>
      <c r="E42" s="83" t="s">
        <v>60</v>
      </c>
      <c r="F42" s="82" t="s">
        <v>171</v>
      </c>
      <c r="G42" s="82" t="s">
        <v>472</v>
      </c>
      <c r="H42" s="82" t="s">
        <v>473</v>
      </c>
      <c r="I42" s="82" t="s">
        <v>53</v>
      </c>
      <c r="J42" s="82" t="s">
        <v>201</v>
      </c>
      <c r="K42" s="82" t="s">
        <v>40</v>
      </c>
      <c r="L42" s="84">
        <v>100000000</v>
      </c>
      <c r="M42" s="84">
        <v>0</v>
      </c>
      <c r="N42" s="84">
        <v>100000000</v>
      </c>
      <c r="O42" s="85">
        <v>100000000</v>
      </c>
      <c r="P42" s="83" t="s">
        <v>174</v>
      </c>
      <c r="Q42" s="82" t="s">
        <v>474</v>
      </c>
      <c r="R42" s="82" t="s">
        <v>475</v>
      </c>
      <c r="S42" s="82" t="s">
        <v>150</v>
      </c>
      <c r="T42" s="82" t="s">
        <v>204</v>
      </c>
      <c r="U42" s="82" t="s">
        <v>476</v>
      </c>
      <c r="V42" s="82" t="s">
        <v>153</v>
      </c>
      <c r="W42" s="82" t="s">
        <v>275</v>
      </c>
      <c r="X42" s="82" t="s">
        <v>276</v>
      </c>
      <c r="Y42" s="82" t="s">
        <v>477</v>
      </c>
      <c r="Z42" s="82" t="s">
        <v>478</v>
      </c>
      <c r="AA42" s="82" t="s">
        <v>479</v>
      </c>
      <c r="AB42" s="82"/>
      <c r="AC42" s="82"/>
      <c r="AD42" s="82"/>
      <c r="AE42" s="82"/>
      <c r="AF42" s="82" t="s">
        <v>470</v>
      </c>
      <c r="AG42" s="82" t="s">
        <v>212</v>
      </c>
      <c r="AH42" s="82" t="s">
        <v>480</v>
      </c>
      <c r="AI42" s="82" t="s">
        <v>481</v>
      </c>
    </row>
    <row r="43" spans="1:35" ht="39" x14ac:dyDescent="0.25">
      <c r="A43" s="81">
        <v>71223</v>
      </c>
      <c r="B43" s="82" t="s">
        <v>470</v>
      </c>
      <c r="C43" s="82" t="s">
        <v>471</v>
      </c>
      <c r="D43" s="82" t="s">
        <v>233</v>
      </c>
      <c r="E43" s="83" t="s">
        <v>60</v>
      </c>
      <c r="F43" s="82" t="s">
        <v>171</v>
      </c>
      <c r="G43" s="82" t="s">
        <v>472</v>
      </c>
      <c r="H43" s="82" t="s">
        <v>473</v>
      </c>
      <c r="I43" s="82" t="s">
        <v>38</v>
      </c>
      <c r="J43" s="82" t="s">
        <v>146</v>
      </c>
      <c r="K43" s="82" t="s">
        <v>40</v>
      </c>
      <c r="L43" s="84">
        <v>33947000</v>
      </c>
      <c r="M43" s="84">
        <v>0</v>
      </c>
      <c r="N43" s="84">
        <v>33947000</v>
      </c>
      <c r="O43" s="85">
        <v>33947000</v>
      </c>
      <c r="P43" s="83" t="s">
        <v>174</v>
      </c>
      <c r="Q43" s="82" t="s">
        <v>474</v>
      </c>
      <c r="R43" s="82" t="s">
        <v>475</v>
      </c>
      <c r="S43" s="82" t="s">
        <v>150</v>
      </c>
      <c r="T43" s="82" t="s">
        <v>204</v>
      </c>
      <c r="U43" s="82" t="s">
        <v>476</v>
      </c>
      <c r="V43" s="82" t="s">
        <v>153</v>
      </c>
      <c r="W43" s="82" t="s">
        <v>275</v>
      </c>
      <c r="X43" s="82" t="s">
        <v>276</v>
      </c>
      <c r="Y43" s="82" t="s">
        <v>477</v>
      </c>
      <c r="Z43" s="82" t="s">
        <v>478</v>
      </c>
      <c r="AA43" s="82" t="s">
        <v>479</v>
      </c>
      <c r="AB43" s="82"/>
      <c r="AC43" s="82"/>
      <c r="AD43" s="82"/>
      <c r="AE43" s="82"/>
      <c r="AF43" s="82" t="s">
        <v>470</v>
      </c>
      <c r="AG43" s="82" t="s">
        <v>212</v>
      </c>
      <c r="AH43" s="82" t="s">
        <v>480</v>
      </c>
      <c r="AI43" s="82" t="s">
        <v>481</v>
      </c>
    </row>
    <row r="44" spans="1:35" ht="39" x14ac:dyDescent="0.25">
      <c r="A44" s="81">
        <v>71323</v>
      </c>
      <c r="B44" s="82" t="s">
        <v>470</v>
      </c>
      <c r="C44" s="82" t="s">
        <v>482</v>
      </c>
      <c r="D44" s="82" t="s">
        <v>233</v>
      </c>
      <c r="E44" s="83" t="s">
        <v>142</v>
      </c>
      <c r="F44" s="82" t="s">
        <v>143</v>
      </c>
      <c r="G44" s="82" t="s">
        <v>270</v>
      </c>
      <c r="H44" s="82" t="s">
        <v>271</v>
      </c>
      <c r="I44" s="82" t="s">
        <v>38</v>
      </c>
      <c r="J44" s="82" t="s">
        <v>146</v>
      </c>
      <c r="K44" s="82" t="s">
        <v>40</v>
      </c>
      <c r="L44" s="84">
        <v>235000000</v>
      </c>
      <c r="M44" s="84">
        <v>0</v>
      </c>
      <c r="N44" s="84">
        <v>235000000</v>
      </c>
      <c r="O44" s="85">
        <v>235000000</v>
      </c>
      <c r="P44" s="83" t="s">
        <v>174</v>
      </c>
      <c r="Q44" s="82" t="s">
        <v>412</v>
      </c>
      <c r="R44" s="82" t="s">
        <v>413</v>
      </c>
      <c r="S44" s="82" t="s">
        <v>150</v>
      </c>
      <c r="T44" s="82" t="s">
        <v>204</v>
      </c>
      <c r="U44" s="82" t="s">
        <v>414</v>
      </c>
      <c r="V44" s="82" t="s">
        <v>153</v>
      </c>
      <c r="W44" s="82" t="s">
        <v>415</v>
      </c>
      <c r="X44" s="82" t="s">
        <v>416</v>
      </c>
      <c r="Y44" s="82" t="s">
        <v>483</v>
      </c>
      <c r="Z44" s="82" t="s">
        <v>484</v>
      </c>
      <c r="AA44" s="82" t="s">
        <v>485</v>
      </c>
      <c r="AB44" s="82"/>
      <c r="AC44" s="82"/>
      <c r="AD44" s="82"/>
      <c r="AE44" s="82"/>
      <c r="AF44" s="82" t="s">
        <v>470</v>
      </c>
      <c r="AG44" s="82" t="s">
        <v>212</v>
      </c>
      <c r="AH44" s="82" t="s">
        <v>486</v>
      </c>
      <c r="AI44" s="82" t="s">
        <v>487</v>
      </c>
    </row>
    <row r="45" spans="1:35" ht="39" x14ac:dyDescent="0.25">
      <c r="A45" s="81">
        <v>71423</v>
      </c>
      <c r="B45" s="82" t="s">
        <v>470</v>
      </c>
      <c r="C45" s="82" t="s">
        <v>488</v>
      </c>
      <c r="D45" s="82" t="s">
        <v>233</v>
      </c>
      <c r="E45" s="83" t="s">
        <v>142</v>
      </c>
      <c r="F45" s="82" t="s">
        <v>143</v>
      </c>
      <c r="G45" s="82" t="s">
        <v>489</v>
      </c>
      <c r="H45" s="82" t="s">
        <v>490</v>
      </c>
      <c r="I45" s="82" t="s">
        <v>53</v>
      </c>
      <c r="J45" s="82" t="s">
        <v>201</v>
      </c>
      <c r="K45" s="82" t="s">
        <v>40</v>
      </c>
      <c r="L45" s="84">
        <v>23511794</v>
      </c>
      <c r="M45" s="84">
        <v>0</v>
      </c>
      <c r="N45" s="84">
        <v>23511794</v>
      </c>
      <c r="O45" s="85">
        <v>23511794</v>
      </c>
      <c r="P45" s="83" t="s">
        <v>174</v>
      </c>
      <c r="Q45" s="82" t="s">
        <v>412</v>
      </c>
      <c r="R45" s="82" t="s">
        <v>413</v>
      </c>
      <c r="S45" s="82" t="s">
        <v>150</v>
      </c>
      <c r="T45" s="82" t="s">
        <v>204</v>
      </c>
      <c r="U45" s="82" t="s">
        <v>414</v>
      </c>
      <c r="V45" s="82" t="s">
        <v>153</v>
      </c>
      <c r="W45" s="82" t="s">
        <v>415</v>
      </c>
      <c r="X45" s="82" t="s">
        <v>416</v>
      </c>
      <c r="Y45" s="82" t="s">
        <v>491</v>
      </c>
      <c r="Z45" s="82" t="s">
        <v>492</v>
      </c>
      <c r="AA45" s="82" t="s">
        <v>493</v>
      </c>
      <c r="AB45" s="82"/>
      <c r="AC45" s="82"/>
      <c r="AD45" s="82"/>
      <c r="AE45" s="82"/>
      <c r="AF45" s="82" t="s">
        <v>470</v>
      </c>
      <c r="AG45" s="82" t="s">
        <v>212</v>
      </c>
      <c r="AH45" s="82" t="s">
        <v>486</v>
      </c>
      <c r="AI45" s="82" t="s">
        <v>487</v>
      </c>
    </row>
    <row r="46" spans="1:35" ht="39" x14ac:dyDescent="0.25">
      <c r="A46" s="81">
        <v>71423</v>
      </c>
      <c r="B46" s="82" t="s">
        <v>470</v>
      </c>
      <c r="C46" s="82" t="s">
        <v>488</v>
      </c>
      <c r="D46" s="82" t="s">
        <v>233</v>
      </c>
      <c r="E46" s="83" t="s">
        <v>142</v>
      </c>
      <c r="F46" s="82" t="s">
        <v>143</v>
      </c>
      <c r="G46" s="82" t="s">
        <v>489</v>
      </c>
      <c r="H46" s="82" t="s">
        <v>490</v>
      </c>
      <c r="I46" s="82" t="s">
        <v>38</v>
      </c>
      <c r="J46" s="82" t="s">
        <v>146</v>
      </c>
      <c r="K46" s="82" t="s">
        <v>40</v>
      </c>
      <c r="L46" s="84">
        <v>41488156</v>
      </c>
      <c r="M46" s="84">
        <v>0</v>
      </c>
      <c r="N46" s="84">
        <v>41488156</v>
      </c>
      <c r="O46" s="85">
        <v>41488156</v>
      </c>
      <c r="P46" s="83" t="s">
        <v>174</v>
      </c>
      <c r="Q46" s="82" t="s">
        <v>412</v>
      </c>
      <c r="R46" s="82" t="s">
        <v>413</v>
      </c>
      <c r="S46" s="82" t="s">
        <v>150</v>
      </c>
      <c r="T46" s="82" t="s">
        <v>204</v>
      </c>
      <c r="U46" s="82" t="s">
        <v>414</v>
      </c>
      <c r="V46" s="82" t="s">
        <v>153</v>
      </c>
      <c r="W46" s="82" t="s">
        <v>415</v>
      </c>
      <c r="X46" s="82" t="s">
        <v>416</v>
      </c>
      <c r="Y46" s="82" t="s">
        <v>491</v>
      </c>
      <c r="Z46" s="82" t="s">
        <v>492</v>
      </c>
      <c r="AA46" s="82" t="s">
        <v>493</v>
      </c>
      <c r="AB46" s="82"/>
      <c r="AC46" s="82"/>
      <c r="AD46" s="82"/>
      <c r="AE46" s="82"/>
      <c r="AF46" s="82" t="s">
        <v>470</v>
      </c>
      <c r="AG46" s="82" t="s">
        <v>212</v>
      </c>
      <c r="AH46" s="82" t="s">
        <v>486</v>
      </c>
      <c r="AI46" s="82" t="s">
        <v>487</v>
      </c>
    </row>
    <row r="47" spans="1:35" ht="21.75" customHeight="1" x14ac:dyDescent="0.25">
      <c r="O47" s="88">
        <f>SUM(O2:O46)</f>
        <v>2343476674.6599998</v>
      </c>
    </row>
    <row r="54" spans="14:14" x14ac:dyDescent="0.25">
      <c r="N54" s="80" t="s">
        <v>494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3B97-1759-4BB0-ADB3-8AA5B2D3C551}">
  <sheetPr codeName="Hoja1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A27"/>
  <sheetViews>
    <sheetView showGridLines="0" workbookViewId="0">
      <selection activeCell="T14" sqref="T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467000000</v>
      </c>
      <c r="T5" s="7">
        <v>1695320442</v>
      </c>
      <c r="U5" s="7">
        <v>0</v>
      </c>
      <c r="V5" s="7">
        <v>1593115341</v>
      </c>
      <c r="W5" s="7">
        <v>102205101</v>
      </c>
      <c r="X5" s="7">
        <v>1593115341</v>
      </c>
      <c r="Y5" s="7">
        <v>1593115341</v>
      </c>
      <c r="Z5" s="7">
        <v>1593115341</v>
      </c>
      <c r="AA5" s="7">
        <v>1593115341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471160112</v>
      </c>
      <c r="W6" s="7">
        <v>300331232</v>
      </c>
      <c r="X6" s="7">
        <v>471160112</v>
      </c>
      <c r="Y6" s="7">
        <v>471160112</v>
      </c>
      <c r="Z6" s="7">
        <v>471160112</v>
      </c>
      <c r="AA6" s="7">
        <v>471160112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176866552</v>
      </c>
      <c r="W7" s="7">
        <v>21497711</v>
      </c>
      <c r="X7" s="7">
        <v>176866552</v>
      </c>
      <c r="Y7" s="7">
        <v>176866552</v>
      </c>
      <c r="Z7" s="7">
        <v>176866552</v>
      </c>
      <c r="AA7" s="7">
        <v>176866552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891377322</v>
      </c>
      <c r="W8" s="7">
        <v>511258595</v>
      </c>
      <c r="X8" s="7">
        <v>624377322</v>
      </c>
      <c r="Y8" s="7">
        <v>624377322</v>
      </c>
      <c r="Z8" s="7">
        <v>624377322</v>
      </c>
      <c r="AA8" s="7">
        <v>624377322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115031878</v>
      </c>
      <c r="W9" s="7">
        <v>106968122</v>
      </c>
      <c r="X9" s="7">
        <v>115031878</v>
      </c>
      <c r="Y9" s="7">
        <v>115031878</v>
      </c>
      <c r="Z9" s="7">
        <v>115031878</v>
      </c>
      <c r="AA9" s="7">
        <v>115031878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1091000474</v>
      </c>
      <c r="S11" s="7">
        <v>0</v>
      </c>
      <c r="T11" s="7">
        <v>1904585114</v>
      </c>
      <c r="U11" s="7">
        <v>0</v>
      </c>
      <c r="V11" s="7">
        <v>1790091454</v>
      </c>
      <c r="W11" s="7">
        <v>114493660</v>
      </c>
      <c r="X11" s="7">
        <v>1680610396</v>
      </c>
      <c r="Y11" s="7">
        <v>1051160074</v>
      </c>
      <c r="Z11" s="7">
        <v>1006744007.53</v>
      </c>
      <c r="AA11" s="7">
        <v>1006744007.53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265902815</v>
      </c>
      <c r="W12" s="7">
        <v>79786154</v>
      </c>
      <c r="X12" s="7">
        <v>265902815</v>
      </c>
      <c r="Y12" s="7">
        <v>265902815</v>
      </c>
      <c r="Z12" s="7">
        <v>262910315</v>
      </c>
      <c r="AA12" s="7">
        <v>262910315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103206708</v>
      </c>
      <c r="W16" s="7">
        <v>15995168</v>
      </c>
      <c r="X16" s="7">
        <v>103206708</v>
      </c>
      <c r="Y16" s="7">
        <v>74080576</v>
      </c>
      <c r="Z16" s="7">
        <v>74080576</v>
      </c>
      <c r="AA16" s="7">
        <v>74080576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17822652</v>
      </c>
      <c r="W18" s="7">
        <v>177348</v>
      </c>
      <c r="X18" s="7">
        <v>17822652</v>
      </c>
      <c r="Y18" s="7">
        <v>17822652</v>
      </c>
      <c r="Z18" s="7">
        <v>17822652</v>
      </c>
      <c r="AA18" s="7">
        <v>17822652</v>
      </c>
    </row>
    <row r="19" spans="1:27" ht="45" x14ac:dyDescent="0.25">
      <c r="A19" s="4" t="s">
        <v>33</v>
      </c>
      <c r="B19" s="5" t="s">
        <v>34</v>
      </c>
      <c r="C19" s="6" t="s">
        <v>64</v>
      </c>
      <c r="D19" s="4" t="s">
        <v>36</v>
      </c>
      <c r="E19" s="4" t="s">
        <v>65</v>
      </c>
      <c r="F19" s="4" t="s">
        <v>59</v>
      </c>
      <c r="G19" s="4" t="s">
        <v>37</v>
      </c>
      <c r="H19" s="4"/>
      <c r="I19" s="4"/>
      <c r="J19" s="4"/>
      <c r="K19" s="4"/>
      <c r="L19" s="4"/>
      <c r="M19" s="4" t="s">
        <v>53</v>
      </c>
      <c r="N19" s="4" t="s">
        <v>54</v>
      </c>
      <c r="O19" s="4" t="s">
        <v>40</v>
      </c>
      <c r="P19" s="5" t="s">
        <v>68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74</v>
      </c>
      <c r="Q20" s="7">
        <v>402044235</v>
      </c>
      <c r="R20" s="7">
        <v>0</v>
      </c>
      <c r="S20" s="7">
        <v>0</v>
      </c>
      <c r="T20" s="7">
        <v>402044235</v>
      </c>
      <c r="U20" s="7">
        <v>0</v>
      </c>
      <c r="V20" s="7">
        <v>368772942</v>
      </c>
      <c r="W20" s="7">
        <v>33271293</v>
      </c>
      <c r="X20" s="7">
        <v>368772942</v>
      </c>
      <c r="Y20" s="7">
        <v>368772942</v>
      </c>
      <c r="Z20" s="7">
        <v>352601549</v>
      </c>
      <c r="AA20" s="7">
        <v>352601549</v>
      </c>
    </row>
    <row r="21" spans="1:27" ht="67.5" x14ac:dyDescent="0.25">
      <c r="A21" s="4" t="s">
        <v>33</v>
      </c>
      <c r="B21" s="5" t="s">
        <v>34</v>
      </c>
      <c r="C21" s="6" t="s">
        <v>69</v>
      </c>
      <c r="D21" s="4" t="s">
        <v>70</v>
      </c>
      <c r="E21" s="4" t="s">
        <v>71</v>
      </c>
      <c r="F21" s="4" t="s">
        <v>72</v>
      </c>
      <c r="G21" s="4" t="s">
        <v>73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74</v>
      </c>
      <c r="Q21" s="7">
        <v>461882761</v>
      </c>
      <c r="R21" s="7">
        <v>0</v>
      </c>
      <c r="S21" s="7">
        <v>0</v>
      </c>
      <c r="T21" s="7">
        <v>461882761</v>
      </c>
      <c r="U21" s="7">
        <v>0</v>
      </c>
      <c r="V21" s="7">
        <v>414773687</v>
      </c>
      <c r="W21" s="7">
        <v>47109074</v>
      </c>
      <c r="X21" s="7">
        <v>414773687</v>
      </c>
      <c r="Y21" s="7">
        <v>360350098</v>
      </c>
      <c r="Z21" s="7">
        <v>360350098</v>
      </c>
      <c r="AA21" s="7">
        <v>360350098</v>
      </c>
    </row>
    <row r="22" spans="1:27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78</v>
      </c>
      <c r="Q22" s="7">
        <v>2296842005</v>
      </c>
      <c r="R22" s="7">
        <v>2364613648</v>
      </c>
      <c r="S22" s="7">
        <v>0</v>
      </c>
      <c r="T22" s="7">
        <v>4661455653</v>
      </c>
      <c r="U22" s="7">
        <v>0</v>
      </c>
      <c r="V22" s="7">
        <v>3473928412.5799999</v>
      </c>
      <c r="W22" s="7">
        <v>1187527240.4200001</v>
      </c>
      <c r="X22" s="7">
        <v>3473928412.5799999</v>
      </c>
      <c r="Y22" s="7">
        <v>1999443503.9200001</v>
      </c>
      <c r="Z22" s="7">
        <v>1934442438.9200001</v>
      </c>
      <c r="AA22" s="7">
        <v>1934442438.9200001</v>
      </c>
    </row>
    <row r="23" spans="1:27" ht="45" x14ac:dyDescent="0.25">
      <c r="A23" s="4" t="s">
        <v>33</v>
      </c>
      <c r="B23" s="5" t="s">
        <v>34</v>
      </c>
      <c r="C23" s="6" t="s">
        <v>76</v>
      </c>
      <c r="D23" s="4" t="s">
        <v>70</v>
      </c>
      <c r="E23" s="4" t="s">
        <v>71</v>
      </c>
      <c r="F23" s="4" t="s">
        <v>72</v>
      </c>
      <c r="G23" s="4" t="s">
        <v>77</v>
      </c>
      <c r="H23" s="4"/>
      <c r="I23" s="4"/>
      <c r="J23" s="4"/>
      <c r="K23" s="4"/>
      <c r="L23" s="4"/>
      <c r="M23" s="4" t="s">
        <v>53</v>
      </c>
      <c r="N23" s="4" t="s">
        <v>75</v>
      </c>
      <c r="O23" s="4" t="s">
        <v>40</v>
      </c>
      <c r="P23" s="5" t="s">
        <v>78</v>
      </c>
      <c r="Q23" s="7">
        <v>760000000</v>
      </c>
      <c r="R23" s="7">
        <v>0</v>
      </c>
      <c r="S23" s="7">
        <v>0</v>
      </c>
      <c r="T23" s="7">
        <v>760000000</v>
      </c>
      <c r="U23" s="7">
        <v>0</v>
      </c>
      <c r="V23" s="7">
        <v>516184243</v>
      </c>
      <c r="W23" s="7">
        <v>243815757</v>
      </c>
      <c r="X23" s="7">
        <v>516184243</v>
      </c>
      <c r="Y23" s="7">
        <v>360192520</v>
      </c>
      <c r="Z23" s="7">
        <v>359252596</v>
      </c>
      <c r="AA23" s="7">
        <v>359252596</v>
      </c>
    </row>
    <row r="24" spans="1:27" x14ac:dyDescent="0.25">
      <c r="A24" s="4" t="s">
        <v>1</v>
      </c>
      <c r="B24" s="5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7">
        <v>9910826266</v>
      </c>
      <c r="R24" s="7">
        <v>5872766512</v>
      </c>
      <c r="S24" s="7">
        <v>2052108335</v>
      </c>
      <c r="T24" s="7">
        <v>13731484443</v>
      </c>
      <c r="U24" s="7">
        <v>693769814</v>
      </c>
      <c r="V24" s="7">
        <v>10198234118.58</v>
      </c>
      <c r="W24" s="7">
        <v>2839480510.4200001</v>
      </c>
      <c r="X24" s="7">
        <v>9821753060.5799999</v>
      </c>
      <c r="Y24" s="7">
        <v>7478276385.9200001</v>
      </c>
      <c r="Z24" s="7">
        <v>7348755437.4499998</v>
      </c>
      <c r="AA24" s="7">
        <v>7348755437.4499998</v>
      </c>
    </row>
    <row r="25" spans="1:27" x14ac:dyDescent="0.25">
      <c r="A25" s="4" t="s">
        <v>1</v>
      </c>
      <c r="B25" s="8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1</v>
      </c>
      <c r="P25" s="5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1</v>
      </c>
      <c r="Y25" s="9" t="s">
        <v>1</v>
      </c>
      <c r="Z25" s="9" t="s">
        <v>1</v>
      </c>
      <c r="AA25" s="9" t="s">
        <v>1</v>
      </c>
    </row>
    <row r="26" spans="1:27" ht="0" hidden="1" customHeight="1" x14ac:dyDescent="0.25"/>
    <row r="2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4E75-7F56-4A54-986A-DF3DE006A091}">
  <sheetPr codeName="Hoja3"/>
  <dimension ref="A1:AA21"/>
  <sheetViews>
    <sheetView topLeftCell="C10" workbookViewId="0">
      <selection activeCell="R21" sqref="R21:S2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467000000</v>
      </c>
      <c r="T5" s="7">
        <v>1695320442</v>
      </c>
      <c r="U5" s="7">
        <v>0</v>
      </c>
      <c r="V5" s="7">
        <v>1593115341</v>
      </c>
      <c r="W5" s="7">
        <v>102205101</v>
      </c>
      <c r="X5" s="7">
        <v>1593115341</v>
      </c>
      <c r="Y5" s="7">
        <v>1593115341</v>
      </c>
      <c r="Z5" s="7">
        <v>1593115341</v>
      </c>
      <c r="AA5" s="7">
        <v>1593115341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471160112</v>
      </c>
      <c r="W6" s="7">
        <v>300331232</v>
      </c>
      <c r="X6" s="7">
        <v>471160112</v>
      </c>
      <c r="Y6" s="7">
        <v>471160112</v>
      </c>
      <c r="Z6" s="7">
        <v>471160112</v>
      </c>
      <c r="AA6" s="7">
        <v>471160112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176866552</v>
      </c>
      <c r="W7" s="7">
        <v>21497711</v>
      </c>
      <c r="X7" s="7">
        <v>176866552</v>
      </c>
      <c r="Y7" s="7">
        <v>176866552</v>
      </c>
      <c r="Z7" s="7">
        <v>176866552</v>
      </c>
      <c r="AA7" s="7">
        <v>176866552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891377322</v>
      </c>
      <c r="W8" s="7">
        <v>511258595</v>
      </c>
      <c r="X8" s="7">
        <v>624377322</v>
      </c>
      <c r="Y8" s="7">
        <v>624377322</v>
      </c>
      <c r="Z8" s="7">
        <v>624377322</v>
      </c>
      <c r="AA8" s="7">
        <v>624377322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115031878</v>
      </c>
      <c r="W9" s="7">
        <v>106968122</v>
      </c>
      <c r="X9" s="7">
        <v>115031878</v>
      </c>
      <c r="Y9" s="7">
        <v>115031878</v>
      </c>
      <c r="Z9" s="7">
        <v>115031878</v>
      </c>
      <c r="AA9" s="7">
        <v>115031878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1091000474</v>
      </c>
      <c r="S11" s="7">
        <v>0</v>
      </c>
      <c r="T11" s="7">
        <v>1904585114</v>
      </c>
      <c r="U11" s="7">
        <v>0</v>
      </c>
      <c r="V11" s="7">
        <v>1790091454</v>
      </c>
      <c r="W11" s="7">
        <v>114493660</v>
      </c>
      <c r="X11" s="7">
        <v>1680610396</v>
      </c>
      <c r="Y11" s="7">
        <v>1051160074</v>
      </c>
      <c r="Z11" s="7">
        <v>1006744007.53</v>
      </c>
      <c r="AA11" s="7">
        <v>1006744007.53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265902815</v>
      </c>
      <c r="W12" s="7">
        <v>79786154</v>
      </c>
      <c r="X12" s="7">
        <v>265902815</v>
      </c>
      <c r="Y12" s="7">
        <v>265902815</v>
      </c>
      <c r="Z12" s="7">
        <v>262910315</v>
      </c>
      <c r="AA12" s="7">
        <v>262910315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103206708</v>
      </c>
      <c r="W16" s="7">
        <v>15995168</v>
      </c>
      <c r="X16" s="7">
        <v>103206708</v>
      </c>
      <c r="Y16" s="7">
        <v>74080576</v>
      </c>
      <c r="Z16" s="7">
        <v>74080576</v>
      </c>
      <c r="AA16" s="7">
        <v>74080576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17822652</v>
      </c>
      <c r="W18" s="7">
        <v>177348</v>
      </c>
      <c r="X18" s="7">
        <v>17822652</v>
      </c>
      <c r="Y18" s="7">
        <v>17822652</v>
      </c>
      <c r="Z18" s="7">
        <v>17822652</v>
      </c>
      <c r="AA18" s="7">
        <v>17822652</v>
      </c>
    </row>
    <row r="19" spans="1:27" ht="45" x14ac:dyDescent="0.25">
      <c r="A19" s="4" t="s">
        <v>33</v>
      </c>
      <c r="B19" s="5" t="s">
        <v>34</v>
      </c>
      <c r="C19" s="6" t="s">
        <v>64</v>
      </c>
      <c r="D19" s="4" t="s">
        <v>36</v>
      </c>
      <c r="E19" s="4" t="s">
        <v>65</v>
      </c>
      <c r="F19" s="4" t="s">
        <v>59</v>
      </c>
      <c r="G19" s="4" t="s">
        <v>37</v>
      </c>
      <c r="H19" s="4"/>
      <c r="I19" s="4"/>
      <c r="J19" s="4"/>
      <c r="K19" s="4"/>
      <c r="L19" s="4"/>
      <c r="M19" s="4" t="s">
        <v>53</v>
      </c>
      <c r="N19" s="4" t="s">
        <v>54</v>
      </c>
      <c r="O19" s="4" t="s">
        <v>40</v>
      </c>
      <c r="P19" s="5" t="s">
        <v>68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0" hidden="1" customHeight="1" x14ac:dyDescent="0.25"/>
    <row r="21" spans="1:27" ht="33.950000000000003" customHeight="1" x14ac:dyDescent="0.25">
      <c r="R21" s="10">
        <f>SUM(R5:R20)</f>
        <v>3508152864</v>
      </c>
      <c r="S21" s="10">
        <f t="shared" ref="S21:AA21" si="0">SUM(S5:S20)</f>
        <v>2052108335</v>
      </c>
      <c r="T21" s="10">
        <f t="shared" si="0"/>
        <v>7446101794</v>
      </c>
      <c r="U21" s="10">
        <f t="shared" si="0"/>
        <v>693769814</v>
      </c>
      <c r="V21" s="10">
        <f t="shared" si="0"/>
        <v>5424574834</v>
      </c>
      <c r="W21" s="10">
        <f t="shared" si="0"/>
        <v>1327757146</v>
      </c>
      <c r="X21" s="10">
        <f t="shared" si="0"/>
        <v>5048093776</v>
      </c>
      <c r="Y21" s="10">
        <f t="shared" si="0"/>
        <v>4389517322</v>
      </c>
      <c r="Z21" s="10">
        <f t="shared" si="0"/>
        <v>4342108755.5299997</v>
      </c>
      <c r="AA21" s="10">
        <f t="shared" si="0"/>
        <v>4342108755.5299997</v>
      </c>
    </row>
  </sheetData>
  <pageMargins left="0.7" right="0.7" top="0.75" bottom="0.75" header="0.3" footer="0.3"/>
  <pageSetup paperSize="1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B7E6-2491-436F-9EF8-BD72DC5A24D0}">
  <sheetPr codeName="Hoja4"/>
  <dimension ref="A1:AA12"/>
  <sheetViews>
    <sheetView topLeftCell="B1" workbookViewId="0">
      <selection activeCell="R9" sqref="R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8" width="18.85546875" customWidth="1"/>
    <col min="19" max="23" width="18.85546875" hidden="1" customWidth="1"/>
    <col min="24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74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368772942</v>
      </c>
      <c r="W5" s="7">
        <v>33271293</v>
      </c>
      <c r="X5" s="7">
        <v>368772942</v>
      </c>
      <c r="Y5" s="7">
        <v>368772942</v>
      </c>
      <c r="Z5" s="7">
        <v>352601549</v>
      </c>
      <c r="AA5" s="7">
        <v>352601549</v>
      </c>
    </row>
    <row r="6" spans="1:27" ht="67.5" x14ac:dyDescent="0.25">
      <c r="A6" s="4" t="s">
        <v>33</v>
      </c>
      <c r="B6" s="5" t="s">
        <v>34</v>
      </c>
      <c r="C6" s="6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/>
      <c r="I6" s="4"/>
      <c r="J6" s="4"/>
      <c r="K6" s="4"/>
      <c r="L6" s="4"/>
      <c r="M6" s="4" t="s">
        <v>53</v>
      </c>
      <c r="N6" s="4" t="s">
        <v>75</v>
      </c>
      <c r="O6" s="4" t="s">
        <v>40</v>
      </c>
      <c r="P6" s="5" t="s">
        <v>74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414773687</v>
      </c>
      <c r="W6" s="7">
        <v>47109074</v>
      </c>
      <c r="X6" s="7">
        <v>414773687</v>
      </c>
      <c r="Y6" s="7">
        <v>360350098</v>
      </c>
      <c r="Z6" s="7">
        <v>360350098</v>
      </c>
      <c r="AA6" s="7">
        <v>360350098</v>
      </c>
    </row>
    <row r="7" spans="1:27" ht="45" x14ac:dyDescent="0.25">
      <c r="A7" s="4" t="s">
        <v>33</v>
      </c>
      <c r="B7" s="5" t="s">
        <v>34</v>
      </c>
      <c r="C7" s="6" t="s">
        <v>76</v>
      </c>
      <c r="D7" s="4" t="s">
        <v>70</v>
      </c>
      <c r="E7" s="4" t="s">
        <v>71</v>
      </c>
      <c r="F7" s="4" t="s">
        <v>72</v>
      </c>
      <c r="G7" s="4" t="s">
        <v>77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78</v>
      </c>
      <c r="Q7" s="7">
        <v>2296842005</v>
      </c>
      <c r="R7" s="7">
        <v>2364613648</v>
      </c>
      <c r="S7" s="7">
        <v>0</v>
      </c>
      <c r="T7" s="7">
        <v>4661455653</v>
      </c>
      <c r="U7" s="7">
        <v>0</v>
      </c>
      <c r="V7" s="7">
        <v>3473928412.5799999</v>
      </c>
      <c r="W7" s="7">
        <v>1187527240.4200001</v>
      </c>
      <c r="X7" s="7">
        <v>3473928412.5799999</v>
      </c>
      <c r="Y7" s="7">
        <v>1999443503.9200001</v>
      </c>
      <c r="Z7" s="7">
        <v>1934442438.9200001</v>
      </c>
      <c r="AA7" s="7">
        <v>1934442438.9200001</v>
      </c>
    </row>
    <row r="8" spans="1:27" ht="45" x14ac:dyDescent="0.25">
      <c r="A8" s="4" t="s">
        <v>33</v>
      </c>
      <c r="B8" s="5" t="s">
        <v>34</v>
      </c>
      <c r="C8" s="6" t="s">
        <v>76</v>
      </c>
      <c r="D8" s="4" t="s">
        <v>70</v>
      </c>
      <c r="E8" s="4" t="s">
        <v>71</v>
      </c>
      <c r="F8" s="4" t="s">
        <v>72</v>
      </c>
      <c r="G8" s="4" t="s">
        <v>77</v>
      </c>
      <c r="H8" s="4"/>
      <c r="I8" s="4"/>
      <c r="J8" s="4"/>
      <c r="K8" s="4"/>
      <c r="L8" s="4"/>
      <c r="M8" s="4" t="s">
        <v>53</v>
      </c>
      <c r="N8" s="4" t="s">
        <v>75</v>
      </c>
      <c r="O8" s="4" t="s">
        <v>40</v>
      </c>
      <c r="P8" s="5" t="s">
        <v>78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516184243</v>
      </c>
      <c r="W8" s="7">
        <v>243815757</v>
      </c>
      <c r="X8" s="7">
        <v>516184243</v>
      </c>
      <c r="Y8" s="7">
        <v>360192520</v>
      </c>
      <c r="Z8" s="7">
        <v>359252596</v>
      </c>
      <c r="AA8" s="7">
        <v>359252596</v>
      </c>
    </row>
    <row r="9" spans="1:27" ht="26.25" customHeight="1" x14ac:dyDescent="0.25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11">
        <f t="shared" ref="R9:W9" si="0">SUM(R5:R8)</f>
        <v>2364613648</v>
      </c>
      <c r="S9" s="11">
        <f t="shared" si="0"/>
        <v>0</v>
      </c>
      <c r="T9" s="11">
        <f t="shared" si="0"/>
        <v>6285382649</v>
      </c>
      <c r="U9" s="11">
        <f t="shared" si="0"/>
        <v>0</v>
      </c>
      <c r="V9" s="11">
        <f t="shared" si="0"/>
        <v>4773659284.5799999</v>
      </c>
      <c r="W9" s="11">
        <f t="shared" si="0"/>
        <v>1511723364.4200001</v>
      </c>
      <c r="X9" s="11">
        <f>SUM(X5:X8)</f>
        <v>4773659284.5799999</v>
      </c>
      <c r="Y9" s="11">
        <f t="shared" ref="Y9:AA9" si="1">SUM(Y5:Y8)</f>
        <v>3088759063.9200001</v>
      </c>
      <c r="Z9" s="11">
        <f t="shared" si="1"/>
        <v>3006646681.9200001</v>
      </c>
      <c r="AA9" s="11">
        <f t="shared" si="1"/>
        <v>3006646681.9200001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1</v>
      </c>
      <c r="Y10" s="9" t="s">
        <v>1</v>
      </c>
      <c r="Z10" s="9" t="s">
        <v>1</v>
      </c>
      <c r="AA10" s="9" t="s">
        <v>1</v>
      </c>
    </row>
    <row r="11" spans="1:27" ht="0" hidden="1" customHeight="1" x14ac:dyDescent="0.25"/>
    <row r="12" spans="1:27" ht="33.950000000000003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9FA0-B9A8-4887-B4BD-AE1FDCA5F66F}">
  <sheetPr codeName="Hoja5"/>
  <dimension ref="A1:AA7"/>
  <sheetViews>
    <sheetView topLeftCell="E1" workbookViewId="0">
      <selection activeCell="X10" sqref="X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51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52</v>
      </c>
      <c r="Q5" s="7">
        <v>813584640</v>
      </c>
      <c r="R5" s="7">
        <v>1091000474</v>
      </c>
      <c r="S5" s="7">
        <v>0</v>
      </c>
      <c r="T5" s="7">
        <v>1904585114</v>
      </c>
      <c r="U5" s="7">
        <v>0</v>
      </c>
      <c r="V5" s="7">
        <v>1790091454</v>
      </c>
      <c r="W5" s="7">
        <v>114493660</v>
      </c>
      <c r="X5" s="7">
        <v>1680610396</v>
      </c>
      <c r="Y5" s="7">
        <v>1051160074</v>
      </c>
      <c r="Z5" s="7">
        <v>1006744007.53</v>
      </c>
      <c r="AA5" s="7">
        <v>1006744007.53</v>
      </c>
    </row>
    <row r="6" spans="1:27" ht="45" x14ac:dyDescent="0.25">
      <c r="A6" s="4" t="s">
        <v>33</v>
      </c>
      <c r="B6" s="5" t="s">
        <v>34</v>
      </c>
      <c r="C6" s="6" t="s">
        <v>51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52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265902815</v>
      </c>
      <c r="W6" s="7">
        <v>79786154</v>
      </c>
      <c r="X6" s="7">
        <v>265902815</v>
      </c>
      <c r="Y6" s="7">
        <v>265902815</v>
      </c>
      <c r="Z6" s="7">
        <v>262910315</v>
      </c>
      <c r="AA6" s="7">
        <v>262910315</v>
      </c>
    </row>
    <row r="7" spans="1:27" ht="33.950000000000003" customHeight="1" x14ac:dyDescent="0.25">
      <c r="R7" s="10">
        <f>SUM(R5:R6)</f>
        <v>1091000474</v>
      </c>
      <c r="S7" s="10">
        <f t="shared" ref="S7:AA7" si="0">SUM(S5:S6)</f>
        <v>0</v>
      </c>
      <c r="T7" s="10">
        <f t="shared" si="0"/>
        <v>2250274083</v>
      </c>
      <c r="U7" s="10">
        <f t="shared" si="0"/>
        <v>0</v>
      </c>
      <c r="V7" s="10">
        <f t="shared" si="0"/>
        <v>2055994269</v>
      </c>
      <c r="W7" s="10">
        <f t="shared" si="0"/>
        <v>194279814</v>
      </c>
      <c r="X7" s="10">
        <f t="shared" si="0"/>
        <v>1946513211</v>
      </c>
      <c r="Y7" s="10">
        <f t="shared" si="0"/>
        <v>1317062889</v>
      </c>
      <c r="Z7" s="10">
        <f t="shared" si="0"/>
        <v>1269654322.53</v>
      </c>
      <c r="AA7" s="10">
        <f t="shared" si="0"/>
        <v>1269654322.53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A73E-D9CD-438E-AF68-DCA1FAF41DAD}">
  <sheetPr codeName="Hoja6"/>
  <dimension ref="A1:AA13"/>
  <sheetViews>
    <sheetView topLeftCell="E1" workbookViewId="0">
      <selection activeCell="X18" sqref="X1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55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56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57</v>
      </c>
      <c r="Q5" s="7">
        <v>2053067118</v>
      </c>
      <c r="R5" s="7">
        <v>0</v>
      </c>
      <c r="S5" s="7">
        <v>1585108335</v>
      </c>
      <c r="T5" s="7">
        <v>467958783</v>
      </c>
      <c r="U5" s="7">
        <v>467958783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55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56</v>
      </c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57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58</v>
      </c>
      <c r="D7" s="4" t="s">
        <v>36</v>
      </c>
      <c r="E7" s="4" t="s">
        <v>46</v>
      </c>
      <c r="F7" s="4" t="s">
        <v>46</v>
      </c>
      <c r="G7" s="4" t="s">
        <v>59</v>
      </c>
      <c r="H7" s="4" t="s">
        <v>60</v>
      </c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61</v>
      </c>
      <c r="Q7" s="7">
        <v>0</v>
      </c>
      <c r="R7" s="7">
        <v>44055</v>
      </c>
      <c r="S7" s="7">
        <v>0</v>
      </c>
      <c r="T7" s="7">
        <v>44055</v>
      </c>
      <c r="U7" s="7">
        <v>0</v>
      </c>
      <c r="V7" s="7">
        <v>0</v>
      </c>
      <c r="W7" s="7">
        <v>44055</v>
      </c>
      <c r="X7" s="7">
        <v>0</v>
      </c>
      <c r="Y7" s="7">
        <v>0</v>
      </c>
      <c r="Z7" s="7">
        <v>0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58</v>
      </c>
      <c r="D8" s="4" t="s">
        <v>36</v>
      </c>
      <c r="E8" s="4" t="s">
        <v>46</v>
      </c>
      <c r="F8" s="4" t="s">
        <v>46</v>
      </c>
      <c r="G8" s="4" t="s">
        <v>59</v>
      </c>
      <c r="H8" s="4" t="s">
        <v>60</v>
      </c>
      <c r="I8" s="4"/>
      <c r="J8" s="4"/>
      <c r="K8" s="4"/>
      <c r="L8" s="4"/>
      <c r="M8" s="4" t="s">
        <v>53</v>
      </c>
      <c r="N8" s="4" t="s">
        <v>54</v>
      </c>
      <c r="O8" s="4" t="s">
        <v>40</v>
      </c>
      <c r="P8" s="5" t="s">
        <v>61</v>
      </c>
      <c r="Q8" s="7">
        <v>119201876</v>
      </c>
      <c r="R8" s="7">
        <v>0</v>
      </c>
      <c r="S8" s="7">
        <v>0</v>
      </c>
      <c r="T8" s="7">
        <v>119201876</v>
      </c>
      <c r="U8" s="7">
        <v>0</v>
      </c>
      <c r="V8" s="7">
        <v>103206708</v>
      </c>
      <c r="W8" s="7">
        <v>15995168</v>
      </c>
      <c r="X8" s="7">
        <v>103206708</v>
      </c>
      <c r="Y8" s="7">
        <v>74080576</v>
      </c>
      <c r="Z8" s="7">
        <v>74080576</v>
      </c>
      <c r="AA8" s="7">
        <v>74080576</v>
      </c>
    </row>
    <row r="9" spans="1:27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46</v>
      </c>
      <c r="F9" s="4" t="s">
        <v>39</v>
      </c>
      <c r="G9" s="4"/>
      <c r="H9" s="4"/>
      <c r="I9" s="4"/>
      <c r="J9" s="4"/>
      <c r="K9" s="4"/>
      <c r="L9" s="4"/>
      <c r="M9" s="4" t="s">
        <v>53</v>
      </c>
      <c r="N9" s="4" t="s">
        <v>54</v>
      </c>
      <c r="O9" s="4" t="s">
        <v>40</v>
      </c>
      <c r="P9" s="5" t="s">
        <v>63</v>
      </c>
      <c r="Q9" s="7">
        <v>10000000</v>
      </c>
      <c r="R9" s="7">
        <v>0</v>
      </c>
      <c r="S9" s="7">
        <v>0</v>
      </c>
      <c r="T9" s="7">
        <v>10000000</v>
      </c>
      <c r="U9" s="7">
        <v>0</v>
      </c>
      <c r="V9" s="7">
        <v>0</v>
      </c>
      <c r="W9" s="7">
        <v>10000000</v>
      </c>
      <c r="X9" s="7">
        <v>0</v>
      </c>
      <c r="Y9" s="7">
        <v>0</v>
      </c>
      <c r="Z9" s="7">
        <v>0</v>
      </c>
      <c r="AA9" s="7">
        <v>0</v>
      </c>
    </row>
    <row r="10" spans="1:27" ht="45" x14ac:dyDescent="0.25">
      <c r="A10" s="4" t="s">
        <v>33</v>
      </c>
      <c r="B10" s="5" t="s">
        <v>34</v>
      </c>
      <c r="C10" s="6" t="s">
        <v>64</v>
      </c>
      <c r="D10" s="4" t="s">
        <v>36</v>
      </c>
      <c r="E10" s="4" t="s">
        <v>65</v>
      </c>
      <c r="F10" s="4" t="s">
        <v>59</v>
      </c>
      <c r="G10" s="4" t="s">
        <v>37</v>
      </c>
      <c r="H10" s="4"/>
      <c r="I10" s="4"/>
      <c r="J10" s="4"/>
      <c r="K10" s="4"/>
      <c r="L10" s="4"/>
      <c r="M10" s="4" t="s">
        <v>38</v>
      </c>
      <c r="N10" s="4" t="s">
        <v>66</v>
      </c>
      <c r="O10" s="4" t="s">
        <v>67</v>
      </c>
      <c r="P10" s="5" t="s">
        <v>68</v>
      </c>
      <c r="Q10" s="7">
        <v>18000000</v>
      </c>
      <c r="R10" s="7">
        <v>0</v>
      </c>
      <c r="S10" s="7">
        <v>0</v>
      </c>
      <c r="T10" s="7">
        <v>18000000</v>
      </c>
      <c r="U10" s="7">
        <v>0</v>
      </c>
      <c r="V10" s="7">
        <v>17822652</v>
      </c>
      <c r="W10" s="7">
        <v>177348</v>
      </c>
      <c r="X10" s="7">
        <v>17822652</v>
      </c>
      <c r="Y10" s="7">
        <v>17822652</v>
      </c>
      <c r="Z10" s="7">
        <v>17822652</v>
      </c>
      <c r="AA10" s="7">
        <v>17822652</v>
      </c>
    </row>
    <row r="11" spans="1:27" ht="45" x14ac:dyDescent="0.25">
      <c r="A11" s="4" t="s">
        <v>33</v>
      </c>
      <c r="B11" s="5" t="s">
        <v>34</v>
      </c>
      <c r="C11" s="6" t="s">
        <v>64</v>
      </c>
      <c r="D11" s="4" t="s">
        <v>36</v>
      </c>
      <c r="E11" s="4" t="s">
        <v>65</v>
      </c>
      <c r="F11" s="4" t="s">
        <v>59</v>
      </c>
      <c r="G11" s="4" t="s">
        <v>37</v>
      </c>
      <c r="H11" s="4"/>
      <c r="I11" s="4"/>
      <c r="J11" s="4"/>
      <c r="K11" s="4"/>
      <c r="L11" s="4"/>
      <c r="M11" s="4" t="s">
        <v>53</v>
      </c>
      <c r="N11" s="4" t="s">
        <v>54</v>
      </c>
      <c r="O11" s="4" t="s">
        <v>40</v>
      </c>
      <c r="P11" s="5" t="s">
        <v>68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0" hidden="1" customHeight="1" x14ac:dyDescent="0.25"/>
    <row r="13" spans="1:27" ht="33.950000000000003" customHeight="1" x14ac:dyDescent="0.25">
      <c r="R13" s="10">
        <f>SUM(R5:R12)</f>
        <v>44055</v>
      </c>
      <c r="S13" s="10">
        <f t="shared" ref="S13:AA13" si="0">SUM(S5:S12)</f>
        <v>1585108335</v>
      </c>
      <c r="T13" s="10">
        <f t="shared" si="0"/>
        <v>841015745</v>
      </c>
      <c r="U13" s="10">
        <f t="shared" si="0"/>
        <v>693769814</v>
      </c>
      <c r="V13" s="10">
        <f t="shared" si="0"/>
        <v>121029360</v>
      </c>
      <c r="W13" s="10">
        <f t="shared" si="0"/>
        <v>26216571</v>
      </c>
      <c r="X13" s="10">
        <f t="shared" si="0"/>
        <v>121029360</v>
      </c>
      <c r="Y13" s="10">
        <f t="shared" si="0"/>
        <v>91903228</v>
      </c>
      <c r="Z13" s="10">
        <f t="shared" si="0"/>
        <v>91903228</v>
      </c>
      <c r="AA13" s="10">
        <f t="shared" si="0"/>
        <v>91903228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6598-F949-4CE6-A914-CDA5F7EEBD07}">
  <sheetPr codeName="Hoja7" filterMode="1"/>
  <dimension ref="A1:AA27"/>
  <sheetViews>
    <sheetView topLeftCell="L8" workbookViewId="0">
      <selection activeCell="V27" sqref="V2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26" width="18.85546875" customWidth="1"/>
    <col min="27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467000000</v>
      </c>
      <c r="T5" s="7">
        <v>1695320442</v>
      </c>
      <c r="U5" s="7">
        <v>0</v>
      </c>
      <c r="V5" s="7">
        <v>1593115341</v>
      </c>
      <c r="W5" s="7">
        <v>102205101</v>
      </c>
      <c r="X5" s="7">
        <v>1593115341</v>
      </c>
      <c r="Y5" s="7">
        <v>1593115341</v>
      </c>
      <c r="Z5" s="7">
        <v>1593115341</v>
      </c>
      <c r="AA5" s="7">
        <v>1593115341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471160112</v>
      </c>
      <c r="W6" s="7">
        <v>300331232</v>
      </c>
      <c r="X6" s="7">
        <v>471160112</v>
      </c>
      <c r="Y6" s="7">
        <v>471160112</v>
      </c>
      <c r="Z6" s="7">
        <v>471160112</v>
      </c>
      <c r="AA6" s="7">
        <v>471160112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176866552</v>
      </c>
      <c r="W7" s="7">
        <v>21497711</v>
      </c>
      <c r="X7" s="7">
        <v>176866552</v>
      </c>
      <c r="Y7" s="7">
        <v>176866552</v>
      </c>
      <c r="Z7" s="7">
        <v>176866552</v>
      </c>
      <c r="AA7" s="7">
        <v>176866552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891377322</v>
      </c>
      <c r="W8" s="7">
        <v>511258595</v>
      </c>
      <c r="X8" s="7">
        <v>624377322</v>
      </c>
      <c r="Y8" s="7">
        <v>624377322</v>
      </c>
      <c r="Z8" s="7">
        <v>624377322</v>
      </c>
      <c r="AA8" s="7">
        <v>624377322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115031878</v>
      </c>
      <c r="W9" s="7">
        <v>106968122</v>
      </c>
      <c r="X9" s="7">
        <v>115031878</v>
      </c>
      <c r="Y9" s="7">
        <v>115031878</v>
      </c>
      <c r="Z9" s="7">
        <v>115031878</v>
      </c>
      <c r="AA9" s="7">
        <v>115031878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1091000474</v>
      </c>
      <c r="S11" s="7">
        <v>0</v>
      </c>
      <c r="T11" s="7">
        <v>1904585114</v>
      </c>
      <c r="U11" s="7">
        <v>0</v>
      </c>
      <c r="V11" s="7">
        <v>1790091454</v>
      </c>
      <c r="W11" s="7">
        <v>114493660</v>
      </c>
      <c r="X11" s="7">
        <v>1680610396</v>
      </c>
      <c r="Y11" s="7">
        <v>1051160074</v>
      </c>
      <c r="Z11" s="7">
        <v>1006744007.53</v>
      </c>
      <c r="AA11" s="7">
        <v>1006744007.53</v>
      </c>
    </row>
    <row r="12" spans="1:27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265902815</v>
      </c>
      <c r="W12" s="7">
        <v>79786154</v>
      </c>
      <c r="X12" s="7">
        <v>265902815</v>
      </c>
      <c r="Y12" s="7">
        <v>265902815</v>
      </c>
      <c r="Z12" s="7">
        <v>262910315</v>
      </c>
      <c r="AA12" s="7">
        <v>262910315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hidden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103206708</v>
      </c>
      <c r="W16" s="7">
        <v>15995168</v>
      </c>
      <c r="X16" s="7">
        <v>103206708</v>
      </c>
      <c r="Y16" s="7">
        <v>74080576</v>
      </c>
      <c r="Z16" s="7">
        <v>74080576</v>
      </c>
      <c r="AA16" s="7">
        <v>74080576</v>
      </c>
    </row>
    <row r="17" spans="1:27" ht="45" hidden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17822652</v>
      </c>
      <c r="W18" s="7">
        <v>177348</v>
      </c>
      <c r="X18" s="7">
        <v>17822652</v>
      </c>
      <c r="Y18" s="7">
        <v>17822652</v>
      </c>
      <c r="Z18" s="7">
        <v>17822652</v>
      </c>
      <c r="AA18" s="7">
        <v>17822652</v>
      </c>
    </row>
    <row r="19" spans="1:27" ht="45" hidden="1" x14ac:dyDescent="0.25">
      <c r="A19" s="4" t="s">
        <v>33</v>
      </c>
      <c r="B19" s="5" t="s">
        <v>34</v>
      </c>
      <c r="C19" s="6" t="s">
        <v>64</v>
      </c>
      <c r="D19" s="4" t="s">
        <v>36</v>
      </c>
      <c r="E19" s="4" t="s">
        <v>65</v>
      </c>
      <c r="F19" s="4" t="s">
        <v>59</v>
      </c>
      <c r="G19" s="4" t="s">
        <v>37</v>
      </c>
      <c r="H19" s="4"/>
      <c r="I19" s="4"/>
      <c r="J19" s="4"/>
      <c r="K19" s="4"/>
      <c r="L19" s="4"/>
      <c r="M19" s="4" t="s">
        <v>53</v>
      </c>
      <c r="N19" s="4" t="s">
        <v>54</v>
      </c>
      <c r="O19" s="4" t="s">
        <v>40</v>
      </c>
      <c r="P19" s="5" t="s">
        <v>68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74</v>
      </c>
      <c r="Q20" s="7">
        <v>402044235</v>
      </c>
      <c r="R20" s="7">
        <v>0</v>
      </c>
      <c r="S20" s="7">
        <v>0</v>
      </c>
      <c r="T20" s="7">
        <v>402044235</v>
      </c>
      <c r="U20" s="7">
        <v>0</v>
      </c>
      <c r="V20" s="7">
        <v>368772942</v>
      </c>
      <c r="W20" s="7">
        <v>33271293</v>
      </c>
      <c r="X20" s="7">
        <v>368772942</v>
      </c>
      <c r="Y20" s="7">
        <v>368772942</v>
      </c>
      <c r="Z20" s="7">
        <v>352601549</v>
      </c>
      <c r="AA20" s="7">
        <v>352601549</v>
      </c>
    </row>
    <row r="21" spans="1:27" ht="67.5" hidden="1" x14ac:dyDescent="0.25">
      <c r="A21" s="4" t="s">
        <v>33</v>
      </c>
      <c r="B21" s="5" t="s">
        <v>34</v>
      </c>
      <c r="C21" s="6" t="s">
        <v>69</v>
      </c>
      <c r="D21" s="4" t="s">
        <v>70</v>
      </c>
      <c r="E21" s="4" t="s">
        <v>71</v>
      </c>
      <c r="F21" s="4" t="s">
        <v>72</v>
      </c>
      <c r="G21" s="4" t="s">
        <v>73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74</v>
      </c>
      <c r="Q21" s="7">
        <v>461882761</v>
      </c>
      <c r="R21" s="7">
        <v>0</v>
      </c>
      <c r="S21" s="7">
        <v>0</v>
      </c>
      <c r="T21" s="7">
        <v>461882761</v>
      </c>
      <c r="U21" s="7">
        <v>0</v>
      </c>
      <c r="V21" s="7">
        <v>414773687</v>
      </c>
      <c r="W21" s="7">
        <v>47109074</v>
      </c>
      <c r="X21" s="7">
        <v>414773687</v>
      </c>
      <c r="Y21" s="7">
        <v>360350098</v>
      </c>
      <c r="Z21" s="7">
        <v>360350098</v>
      </c>
      <c r="AA21" s="7">
        <v>360350098</v>
      </c>
    </row>
    <row r="22" spans="1:27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78</v>
      </c>
      <c r="Q22" s="7">
        <v>2296842005</v>
      </c>
      <c r="R22" s="7">
        <v>2364613648</v>
      </c>
      <c r="S22" s="7">
        <v>0</v>
      </c>
      <c r="T22" s="7">
        <v>4661455653</v>
      </c>
      <c r="U22" s="7">
        <v>0</v>
      </c>
      <c r="V22" s="7">
        <v>3473928412.5799999</v>
      </c>
      <c r="W22" s="7">
        <v>1187527240.4200001</v>
      </c>
      <c r="X22" s="7">
        <v>3473928412.5799999</v>
      </c>
      <c r="Y22" s="7">
        <v>1999443503.9200001</v>
      </c>
      <c r="Z22" s="7">
        <v>1934442438.9200001</v>
      </c>
      <c r="AA22" s="7">
        <v>1934442438.9200001</v>
      </c>
    </row>
    <row r="23" spans="1:27" ht="45" hidden="1" x14ac:dyDescent="0.25">
      <c r="A23" s="4" t="s">
        <v>33</v>
      </c>
      <c r="B23" s="5" t="s">
        <v>34</v>
      </c>
      <c r="C23" s="6" t="s">
        <v>76</v>
      </c>
      <c r="D23" s="4" t="s">
        <v>70</v>
      </c>
      <c r="E23" s="4" t="s">
        <v>71</v>
      </c>
      <c r="F23" s="4" t="s">
        <v>72</v>
      </c>
      <c r="G23" s="4" t="s">
        <v>77</v>
      </c>
      <c r="H23" s="4"/>
      <c r="I23" s="4"/>
      <c r="J23" s="4"/>
      <c r="K23" s="4"/>
      <c r="L23" s="4"/>
      <c r="M23" s="4" t="s">
        <v>53</v>
      </c>
      <c r="N23" s="4" t="s">
        <v>75</v>
      </c>
      <c r="O23" s="4" t="s">
        <v>40</v>
      </c>
      <c r="P23" s="5" t="s">
        <v>78</v>
      </c>
      <c r="Q23" s="7">
        <v>760000000</v>
      </c>
      <c r="R23" s="7">
        <v>0</v>
      </c>
      <c r="S23" s="7">
        <v>0</v>
      </c>
      <c r="T23" s="7">
        <v>760000000</v>
      </c>
      <c r="U23" s="7">
        <v>0</v>
      </c>
      <c r="V23" s="7">
        <v>516184243</v>
      </c>
      <c r="W23" s="7">
        <v>243815757</v>
      </c>
      <c r="X23" s="7">
        <v>516184243</v>
      </c>
      <c r="Y23" s="7">
        <v>360192520</v>
      </c>
      <c r="Z23" s="7">
        <v>359252596</v>
      </c>
      <c r="AA23" s="7">
        <v>359252596</v>
      </c>
    </row>
    <row r="24" spans="1:27" x14ac:dyDescent="0.25">
      <c r="A24" s="4" t="s">
        <v>1</v>
      </c>
      <c r="B24" s="5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7">
        <v>9910826266</v>
      </c>
      <c r="R24" s="7">
        <v>5872766512</v>
      </c>
      <c r="S24" s="7">
        <v>2052108335</v>
      </c>
      <c r="T24" s="7">
        <v>13731484443</v>
      </c>
      <c r="U24" s="7">
        <v>693769814</v>
      </c>
      <c r="V24" s="7">
        <v>10198234118.58</v>
      </c>
      <c r="W24" s="7">
        <v>2839480510.4200001</v>
      </c>
      <c r="X24" s="7">
        <v>9821753060.5799999</v>
      </c>
      <c r="Y24" s="7">
        <v>7478276385.9200001</v>
      </c>
      <c r="Z24" s="7">
        <f>SUBTOTAL(9,Z5:Z23)</f>
        <v>6292161852.4499998</v>
      </c>
      <c r="AA24" s="7">
        <v>7348755437.4499998</v>
      </c>
    </row>
    <row r="25" spans="1:27" x14ac:dyDescent="0.25">
      <c r="A25" s="4" t="s">
        <v>1</v>
      </c>
      <c r="B25" s="8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1</v>
      </c>
      <c r="P25" s="5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1</v>
      </c>
      <c r="Y25" s="9" t="s">
        <v>1</v>
      </c>
      <c r="Z25" s="9" t="s">
        <v>1</v>
      </c>
      <c r="AA25" s="9" t="s">
        <v>1</v>
      </c>
    </row>
    <row r="26" spans="1:27" ht="0" hidden="1" customHeight="1" x14ac:dyDescent="0.25"/>
    <row r="27" spans="1:27" ht="33.950000000000003" customHeight="1" x14ac:dyDescent="0.25">
      <c r="X27" s="96">
        <f>X24-Y24</f>
        <v>2343476674.6599998</v>
      </c>
      <c r="Y27" s="96">
        <f>Y24-Z24</f>
        <v>1186114533.4700003</v>
      </c>
    </row>
  </sheetData>
  <autoFilter ref="A4:AA25" xr:uid="{20974475-E529-40E3-96E9-DE4F3494DDF6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F1F0-2736-4756-99A1-DFCB65AD5175}">
  <sheetPr codeName="Hoja8" filterMode="1"/>
  <dimension ref="A1:AC27"/>
  <sheetViews>
    <sheetView topLeftCell="A13" workbookViewId="0">
      <selection activeCell="X24" sqref="X2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65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61" t="s">
        <v>35</v>
      </c>
      <c r="D5" s="62" t="s">
        <v>36</v>
      </c>
      <c r="E5" s="62" t="s">
        <v>37</v>
      </c>
      <c r="F5" s="62" t="s">
        <v>37</v>
      </c>
      <c r="G5" s="62" t="s">
        <v>37</v>
      </c>
      <c r="H5" s="62"/>
      <c r="I5" s="62"/>
      <c r="J5" s="62"/>
      <c r="K5" s="62"/>
      <c r="L5" s="62"/>
      <c r="M5" s="62" t="s">
        <v>38</v>
      </c>
      <c r="N5" s="62" t="s">
        <v>39</v>
      </c>
      <c r="O5" s="62" t="s">
        <v>40</v>
      </c>
      <c r="P5" s="63" t="s">
        <v>41</v>
      </c>
      <c r="Q5" s="7">
        <v>1236364717</v>
      </c>
      <c r="R5" s="64">
        <v>925955725</v>
      </c>
      <c r="S5" s="64">
        <v>467000000</v>
      </c>
      <c r="T5" s="7">
        <v>1695320442</v>
      </c>
      <c r="U5" s="7">
        <v>0</v>
      </c>
      <c r="V5" s="7">
        <v>1593115341</v>
      </c>
      <c r="W5" s="7">
        <v>102205101</v>
      </c>
      <c r="X5" s="64">
        <v>1593115341</v>
      </c>
      <c r="Y5" s="7">
        <v>1593115341</v>
      </c>
      <c r="Z5" s="7">
        <v>1593115341</v>
      </c>
      <c r="AA5" s="64">
        <v>1593115341</v>
      </c>
      <c r="AC5" s="116">
        <v>5</v>
      </c>
    </row>
    <row r="6" spans="1:29" ht="45" x14ac:dyDescent="0.25">
      <c r="A6" s="4" t="s">
        <v>33</v>
      </c>
      <c r="B6" s="5" t="s">
        <v>34</v>
      </c>
      <c r="C6" s="61" t="s">
        <v>42</v>
      </c>
      <c r="D6" s="62" t="s">
        <v>36</v>
      </c>
      <c r="E6" s="62" t="s">
        <v>37</v>
      </c>
      <c r="F6" s="62" t="s">
        <v>37</v>
      </c>
      <c r="G6" s="62" t="s">
        <v>43</v>
      </c>
      <c r="H6" s="62"/>
      <c r="I6" s="62"/>
      <c r="J6" s="62"/>
      <c r="K6" s="62"/>
      <c r="L6" s="62"/>
      <c r="M6" s="62" t="s">
        <v>38</v>
      </c>
      <c r="N6" s="62" t="s">
        <v>39</v>
      </c>
      <c r="O6" s="62" t="s">
        <v>40</v>
      </c>
      <c r="P6" s="63" t="s">
        <v>44</v>
      </c>
      <c r="Q6" s="7">
        <v>363403973</v>
      </c>
      <c r="R6" s="64">
        <v>408087371</v>
      </c>
      <c r="S6" s="64">
        <v>0</v>
      </c>
      <c r="T6" s="7">
        <v>771491344</v>
      </c>
      <c r="U6" s="7">
        <v>0</v>
      </c>
      <c r="V6" s="7">
        <v>471160112</v>
      </c>
      <c r="W6" s="7">
        <v>300331232</v>
      </c>
      <c r="X6" s="64">
        <v>471160112</v>
      </c>
      <c r="Y6" s="7">
        <v>471160112</v>
      </c>
      <c r="Z6" s="7">
        <v>471160112</v>
      </c>
      <c r="AA6" s="64">
        <v>471160112</v>
      </c>
      <c r="AC6" s="116"/>
    </row>
    <row r="7" spans="1:29" ht="45" x14ac:dyDescent="0.25">
      <c r="A7" s="4" t="s">
        <v>33</v>
      </c>
      <c r="B7" s="5" t="s">
        <v>34</v>
      </c>
      <c r="C7" s="61" t="s">
        <v>45</v>
      </c>
      <c r="D7" s="62" t="s">
        <v>36</v>
      </c>
      <c r="E7" s="62" t="s">
        <v>37</v>
      </c>
      <c r="F7" s="62" t="s">
        <v>37</v>
      </c>
      <c r="G7" s="62" t="s">
        <v>46</v>
      </c>
      <c r="H7" s="62"/>
      <c r="I7" s="62"/>
      <c r="J7" s="62"/>
      <c r="K7" s="62"/>
      <c r="L7" s="62"/>
      <c r="M7" s="62" t="s">
        <v>38</v>
      </c>
      <c r="N7" s="62" t="s">
        <v>39</v>
      </c>
      <c r="O7" s="62" t="s">
        <v>40</v>
      </c>
      <c r="P7" s="63" t="s">
        <v>47</v>
      </c>
      <c r="Q7" s="7">
        <v>124102024</v>
      </c>
      <c r="R7" s="64">
        <v>74262239</v>
      </c>
      <c r="S7" s="64">
        <v>0</v>
      </c>
      <c r="T7" s="7">
        <v>198364263</v>
      </c>
      <c r="U7" s="7">
        <v>0</v>
      </c>
      <c r="V7" s="7">
        <v>176866552</v>
      </c>
      <c r="W7" s="7">
        <v>21497711</v>
      </c>
      <c r="X7" s="64">
        <v>176866552</v>
      </c>
      <c r="Y7" s="7">
        <v>176866552</v>
      </c>
      <c r="Z7" s="7">
        <v>176866552</v>
      </c>
      <c r="AA7" s="64">
        <v>176866552</v>
      </c>
      <c r="AC7" s="116"/>
    </row>
    <row r="8" spans="1:29" ht="45" x14ac:dyDescent="0.25">
      <c r="A8" s="4" t="s">
        <v>33</v>
      </c>
      <c r="B8" s="5" t="s">
        <v>34</v>
      </c>
      <c r="C8" s="57" t="s">
        <v>48</v>
      </c>
      <c r="D8" s="58" t="s">
        <v>36</v>
      </c>
      <c r="E8" s="58" t="s">
        <v>37</v>
      </c>
      <c r="F8" s="58" t="s">
        <v>43</v>
      </c>
      <c r="G8" s="58" t="s">
        <v>37</v>
      </c>
      <c r="H8" s="58"/>
      <c r="I8" s="58"/>
      <c r="J8" s="58"/>
      <c r="K8" s="58"/>
      <c r="L8" s="58"/>
      <c r="M8" s="58" t="s">
        <v>38</v>
      </c>
      <c r="N8" s="58" t="s">
        <v>39</v>
      </c>
      <c r="O8" s="58" t="s">
        <v>40</v>
      </c>
      <c r="P8" s="59" t="s">
        <v>41</v>
      </c>
      <c r="Q8" s="7">
        <v>680832917</v>
      </c>
      <c r="R8" s="60">
        <v>721803000</v>
      </c>
      <c r="S8" s="60">
        <v>0</v>
      </c>
      <c r="T8" s="7">
        <v>1402635917</v>
      </c>
      <c r="U8" s="7">
        <v>0</v>
      </c>
      <c r="V8" s="7">
        <v>891377322</v>
      </c>
      <c r="W8" s="7">
        <v>511258595</v>
      </c>
      <c r="X8" s="60">
        <v>624377322</v>
      </c>
      <c r="Y8" s="7">
        <v>624377322</v>
      </c>
      <c r="Z8" s="7">
        <v>624377322</v>
      </c>
      <c r="AA8" s="60">
        <v>624377322</v>
      </c>
      <c r="AC8" s="115">
        <v>3</v>
      </c>
    </row>
    <row r="9" spans="1:29" ht="45" x14ac:dyDescent="0.25">
      <c r="A9" s="4" t="s">
        <v>33</v>
      </c>
      <c r="B9" s="5" t="s">
        <v>34</v>
      </c>
      <c r="C9" s="57" t="s">
        <v>49</v>
      </c>
      <c r="D9" s="58" t="s">
        <v>36</v>
      </c>
      <c r="E9" s="58" t="s">
        <v>37</v>
      </c>
      <c r="F9" s="58" t="s">
        <v>43</v>
      </c>
      <c r="G9" s="58" t="s">
        <v>43</v>
      </c>
      <c r="H9" s="58"/>
      <c r="I9" s="58"/>
      <c r="J9" s="58"/>
      <c r="K9" s="58"/>
      <c r="L9" s="58"/>
      <c r="M9" s="58" t="s">
        <v>38</v>
      </c>
      <c r="N9" s="58" t="s">
        <v>39</v>
      </c>
      <c r="O9" s="58" t="s">
        <v>40</v>
      </c>
      <c r="P9" s="59" t="s">
        <v>44</v>
      </c>
      <c r="Q9" s="7">
        <v>0</v>
      </c>
      <c r="R9" s="60">
        <v>222000000</v>
      </c>
      <c r="S9" s="60">
        <v>0</v>
      </c>
      <c r="T9" s="7">
        <v>222000000</v>
      </c>
      <c r="U9" s="7">
        <v>0</v>
      </c>
      <c r="V9" s="7">
        <v>115031878</v>
      </c>
      <c r="W9" s="7">
        <v>106968122</v>
      </c>
      <c r="X9" s="60">
        <v>115031878</v>
      </c>
      <c r="Y9" s="7">
        <v>115031878</v>
      </c>
      <c r="Z9" s="7">
        <v>115031878</v>
      </c>
      <c r="AA9" s="60">
        <v>115031878</v>
      </c>
      <c r="AC9" s="115"/>
    </row>
    <row r="10" spans="1:29" ht="45" x14ac:dyDescent="0.25">
      <c r="A10" s="4" t="s">
        <v>33</v>
      </c>
      <c r="B10" s="5" t="s">
        <v>34</v>
      </c>
      <c r="C10" s="57" t="s">
        <v>50</v>
      </c>
      <c r="D10" s="58" t="s">
        <v>36</v>
      </c>
      <c r="E10" s="58" t="s">
        <v>37</v>
      </c>
      <c r="F10" s="58" t="s">
        <v>43</v>
      </c>
      <c r="G10" s="58" t="s">
        <v>46</v>
      </c>
      <c r="H10" s="58"/>
      <c r="I10" s="58"/>
      <c r="J10" s="58"/>
      <c r="K10" s="58"/>
      <c r="L10" s="58"/>
      <c r="M10" s="58" t="s">
        <v>38</v>
      </c>
      <c r="N10" s="58" t="s">
        <v>39</v>
      </c>
      <c r="O10" s="58" t="s">
        <v>40</v>
      </c>
      <c r="P10" s="59" t="s">
        <v>47</v>
      </c>
      <c r="Q10" s="7">
        <v>0</v>
      </c>
      <c r="R10" s="60">
        <v>65000000</v>
      </c>
      <c r="S10" s="60">
        <v>0</v>
      </c>
      <c r="T10" s="7">
        <v>65000000</v>
      </c>
      <c r="U10" s="7">
        <v>0</v>
      </c>
      <c r="V10" s="7">
        <v>0</v>
      </c>
      <c r="W10" s="7">
        <v>65000000</v>
      </c>
      <c r="X10" s="60">
        <v>0</v>
      </c>
      <c r="Y10" s="7">
        <v>0</v>
      </c>
      <c r="Z10" s="7">
        <v>0</v>
      </c>
      <c r="AA10" s="60">
        <v>0</v>
      </c>
      <c r="AC10" s="115"/>
    </row>
    <row r="11" spans="1:29" ht="45" x14ac:dyDescent="0.25">
      <c r="A11" s="4" t="s">
        <v>33</v>
      </c>
      <c r="B11" s="5" t="s">
        <v>34</v>
      </c>
      <c r="C11" s="53" t="s">
        <v>51</v>
      </c>
      <c r="D11" s="54" t="s">
        <v>36</v>
      </c>
      <c r="E11" s="54" t="s">
        <v>43</v>
      </c>
      <c r="F11" s="54"/>
      <c r="G11" s="54"/>
      <c r="H11" s="54"/>
      <c r="I11" s="54"/>
      <c r="J11" s="54"/>
      <c r="K11" s="54"/>
      <c r="L11" s="54"/>
      <c r="M11" s="54" t="s">
        <v>38</v>
      </c>
      <c r="N11" s="54" t="s">
        <v>39</v>
      </c>
      <c r="O11" s="54" t="s">
        <v>40</v>
      </c>
      <c r="P11" s="55" t="s">
        <v>52</v>
      </c>
      <c r="Q11" s="7">
        <v>813584640</v>
      </c>
      <c r="R11" s="56">
        <v>1091000474</v>
      </c>
      <c r="S11" s="56">
        <v>0</v>
      </c>
      <c r="T11" s="7">
        <v>1904585114</v>
      </c>
      <c r="U11" s="7">
        <v>0</v>
      </c>
      <c r="V11" s="7">
        <v>1790091454</v>
      </c>
      <c r="W11" s="7">
        <v>114493660</v>
      </c>
      <c r="X11" s="56">
        <v>1680610396</v>
      </c>
      <c r="Y11" s="7">
        <v>1051160074</v>
      </c>
      <c r="Z11" s="7">
        <v>1006744007.53</v>
      </c>
      <c r="AA11" s="56">
        <v>1006744007.53</v>
      </c>
      <c r="AC11" s="66">
        <v>11</v>
      </c>
    </row>
    <row r="12" spans="1:29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265902815</v>
      </c>
      <c r="W12" s="7">
        <v>79786154</v>
      </c>
      <c r="X12" s="7">
        <v>265902815</v>
      </c>
      <c r="Y12" s="7">
        <v>265902815</v>
      </c>
      <c r="Z12" s="7">
        <v>262910315</v>
      </c>
      <c r="AA12" s="7">
        <v>262910315</v>
      </c>
      <c r="AC12"/>
    </row>
    <row r="13" spans="1:29" ht="45" x14ac:dyDescent="0.25">
      <c r="A13" s="4" t="s">
        <v>33</v>
      </c>
      <c r="B13" s="5" t="s">
        <v>34</v>
      </c>
      <c r="C13" s="49" t="s">
        <v>55</v>
      </c>
      <c r="D13" s="50" t="s">
        <v>36</v>
      </c>
      <c r="E13" s="50" t="s">
        <v>46</v>
      </c>
      <c r="F13" s="50" t="s">
        <v>46</v>
      </c>
      <c r="G13" s="50" t="s">
        <v>37</v>
      </c>
      <c r="H13" s="50" t="s">
        <v>56</v>
      </c>
      <c r="I13" s="50"/>
      <c r="J13" s="50"/>
      <c r="K13" s="50"/>
      <c r="L13" s="50"/>
      <c r="M13" s="50" t="s">
        <v>38</v>
      </c>
      <c r="N13" s="50" t="s">
        <v>39</v>
      </c>
      <c r="O13" s="50" t="s">
        <v>40</v>
      </c>
      <c r="P13" s="51" t="s">
        <v>57</v>
      </c>
      <c r="Q13" s="7">
        <v>2053067118</v>
      </c>
      <c r="R13" s="52">
        <v>0</v>
      </c>
      <c r="S13" s="52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52">
        <v>0</v>
      </c>
      <c r="Y13" s="7">
        <v>0</v>
      </c>
      <c r="Z13" s="7">
        <v>0</v>
      </c>
      <c r="AA13" s="52">
        <v>0</v>
      </c>
      <c r="AC13" s="113">
        <v>24</v>
      </c>
    </row>
    <row r="14" spans="1:29" ht="45" hidden="1" customHeight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C14" s="114"/>
    </row>
    <row r="15" spans="1:29" ht="45" x14ac:dyDescent="0.25">
      <c r="A15" s="4" t="s">
        <v>33</v>
      </c>
      <c r="B15" s="5" t="s">
        <v>34</v>
      </c>
      <c r="C15" s="49" t="s">
        <v>58</v>
      </c>
      <c r="D15" s="50" t="s">
        <v>36</v>
      </c>
      <c r="E15" s="50" t="s">
        <v>46</v>
      </c>
      <c r="F15" s="50" t="s">
        <v>46</v>
      </c>
      <c r="G15" s="50" t="s">
        <v>59</v>
      </c>
      <c r="H15" s="50" t="s">
        <v>60</v>
      </c>
      <c r="I15" s="50"/>
      <c r="J15" s="50"/>
      <c r="K15" s="50"/>
      <c r="L15" s="50"/>
      <c r="M15" s="50" t="s">
        <v>38</v>
      </c>
      <c r="N15" s="50" t="s">
        <v>39</v>
      </c>
      <c r="O15" s="50" t="s">
        <v>40</v>
      </c>
      <c r="P15" s="51" t="s">
        <v>61</v>
      </c>
      <c r="Q15" s="7">
        <v>0</v>
      </c>
      <c r="R15" s="52">
        <v>44055</v>
      </c>
      <c r="S15" s="52">
        <v>0</v>
      </c>
      <c r="T15" s="7">
        <v>44055</v>
      </c>
      <c r="U15" s="7">
        <v>0</v>
      </c>
      <c r="V15" s="7">
        <v>0</v>
      </c>
      <c r="W15" s="7">
        <v>44055</v>
      </c>
      <c r="X15" s="52">
        <v>0</v>
      </c>
      <c r="Y15" s="7">
        <v>0</v>
      </c>
      <c r="Z15" s="7">
        <v>0</v>
      </c>
      <c r="AA15" s="52">
        <v>0</v>
      </c>
      <c r="AC15" s="113"/>
    </row>
    <row r="16" spans="1:29" ht="45" hidden="1" customHeight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103206708</v>
      </c>
      <c r="W16" s="7">
        <v>15995168</v>
      </c>
      <c r="X16" s="7">
        <v>103206708</v>
      </c>
      <c r="Y16" s="7">
        <v>74080576</v>
      </c>
      <c r="Z16" s="7">
        <v>74080576</v>
      </c>
      <c r="AA16" s="7">
        <v>74080576</v>
      </c>
      <c r="AC16" s="114"/>
    </row>
    <row r="17" spans="1:29" ht="45" hidden="1" customHeight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  <c r="AC17" s="114"/>
    </row>
    <row r="18" spans="1:29" ht="45" x14ac:dyDescent="0.25">
      <c r="A18" s="4" t="s">
        <v>33</v>
      </c>
      <c r="B18" s="5" t="s">
        <v>34</v>
      </c>
      <c r="C18" s="49" t="s">
        <v>64</v>
      </c>
      <c r="D18" s="50" t="s">
        <v>36</v>
      </c>
      <c r="E18" s="50" t="s">
        <v>65</v>
      </c>
      <c r="F18" s="50" t="s">
        <v>59</v>
      </c>
      <c r="G18" s="50" t="s">
        <v>37</v>
      </c>
      <c r="H18" s="50"/>
      <c r="I18" s="50"/>
      <c r="J18" s="50"/>
      <c r="K18" s="50"/>
      <c r="L18" s="50"/>
      <c r="M18" s="50" t="s">
        <v>38</v>
      </c>
      <c r="N18" s="50" t="s">
        <v>66</v>
      </c>
      <c r="O18" s="50" t="s">
        <v>67</v>
      </c>
      <c r="P18" s="51" t="s">
        <v>68</v>
      </c>
      <c r="Q18" s="7">
        <v>18000000</v>
      </c>
      <c r="R18" s="52">
        <v>0</v>
      </c>
      <c r="S18" s="52">
        <v>0</v>
      </c>
      <c r="T18" s="7">
        <v>18000000</v>
      </c>
      <c r="U18" s="7">
        <v>0</v>
      </c>
      <c r="V18" s="7">
        <v>17822652</v>
      </c>
      <c r="W18" s="7">
        <v>177348</v>
      </c>
      <c r="X18" s="52">
        <v>17822652</v>
      </c>
      <c r="Y18" s="7">
        <v>17822652</v>
      </c>
      <c r="Z18" s="7">
        <v>17822652</v>
      </c>
      <c r="AA18" s="52">
        <v>17822652</v>
      </c>
      <c r="AC18" s="113"/>
    </row>
    <row r="19" spans="1:29" ht="45" hidden="1" x14ac:dyDescent="0.25">
      <c r="A19" s="4" t="s">
        <v>33</v>
      </c>
      <c r="B19" s="5" t="s">
        <v>34</v>
      </c>
      <c r="C19" s="6" t="s">
        <v>64</v>
      </c>
      <c r="D19" s="4" t="s">
        <v>36</v>
      </c>
      <c r="E19" s="4" t="s">
        <v>65</v>
      </c>
      <c r="F19" s="4" t="s">
        <v>59</v>
      </c>
      <c r="G19" s="4" t="s">
        <v>37</v>
      </c>
      <c r="H19" s="4"/>
      <c r="I19" s="4"/>
      <c r="J19" s="4"/>
      <c r="K19" s="4"/>
      <c r="L19" s="4"/>
      <c r="M19" s="4" t="s">
        <v>53</v>
      </c>
      <c r="N19" s="4" t="s">
        <v>54</v>
      </c>
      <c r="O19" s="4" t="s">
        <v>40</v>
      </c>
      <c r="P19" s="5" t="s">
        <v>68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C19"/>
    </row>
    <row r="20" spans="1:29" ht="67.5" x14ac:dyDescent="0.25">
      <c r="A20" s="4" t="s">
        <v>33</v>
      </c>
      <c r="B20" s="5" t="s">
        <v>34</v>
      </c>
      <c r="C20" s="45" t="s">
        <v>69</v>
      </c>
      <c r="D20" s="46" t="s">
        <v>70</v>
      </c>
      <c r="E20" s="46" t="s">
        <v>71</v>
      </c>
      <c r="F20" s="46" t="s">
        <v>72</v>
      </c>
      <c r="G20" s="46" t="s">
        <v>73</v>
      </c>
      <c r="H20" s="46"/>
      <c r="I20" s="46"/>
      <c r="J20" s="46"/>
      <c r="K20" s="46"/>
      <c r="L20" s="46"/>
      <c r="M20" s="46" t="s">
        <v>38</v>
      </c>
      <c r="N20" s="46" t="s">
        <v>39</v>
      </c>
      <c r="O20" s="46" t="s">
        <v>40</v>
      </c>
      <c r="P20" s="47" t="s">
        <v>74</v>
      </c>
      <c r="Q20" s="7">
        <v>402044235</v>
      </c>
      <c r="R20" s="48">
        <v>0</v>
      </c>
      <c r="S20" s="48">
        <v>0</v>
      </c>
      <c r="T20" s="7">
        <v>402044235</v>
      </c>
      <c r="U20" s="7">
        <v>0</v>
      </c>
      <c r="V20" s="7">
        <v>368772942</v>
      </c>
      <c r="W20" s="7">
        <v>33271293</v>
      </c>
      <c r="X20" s="48">
        <v>368772942</v>
      </c>
      <c r="Y20" s="7">
        <v>368772942</v>
      </c>
      <c r="Z20" s="7">
        <v>352601549</v>
      </c>
      <c r="AA20" s="48">
        <v>352601549</v>
      </c>
      <c r="AC20" s="111">
        <v>40</v>
      </c>
    </row>
    <row r="21" spans="1:29" ht="67.5" hidden="1" customHeight="1" x14ac:dyDescent="0.25">
      <c r="A21" s="4" t="s">
        <v>33</v>
      </c>
      <c r="B21" s="5" t="s">
        <v>34</v>
      </c>
      <c r="C21" s="6" t="s">
        <v>69</v>
      </c>
      <c r="D21" s="4" t="s">
        <v>70</v>
      </c>
      <c r="E21" s="4" t="s">
        <v>71</v>
      </c>
      <c r="F21" s="4" t="s">
        <v>72</v>
      </c>
      <c r="G21" s="4" t="s">
        <v>73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74</v>
      </c>
      <c r="Q21" s="7">
        <v>461882761</v>
      </c>
      <c r="R21" s="7">
        <v>0</v>
      </c>
      <c r="S21" s="7">
        <v>0</v>
      </c>
      <c r="T21" s="7">
        <v>461882761</v>
      </c>
      <c r="U21" s="7">
        <v>0</v>
      </c>
      <c r="V21" s="7">
        <v>414773687</v>
      </c>
      <c r="W21" s="7">
        <v>47109074</v>
      </c>
      <c r="X21" s="7">
        <v>414773687</v>
      </c>
      <c r="Y21" s="7">
        <v>360350098</v>
      </c>
      <c r="Z21" s="7">
        <v>360350098</v>
      </c>
      <c r="AA21" s="7">
        <v>360350098</v>
      </c>
      <c r="AC21" s="112"/>
    </row>
    <row r="22" spans="1:29" ht="45" x14ac:dyDescent="0.25">
      <c r="A22" s="4" t="s">
        <v>33</v>
      </c>
      <c r="B22" s="5" t="s">
        <v>34</v>
      </c>
      <c r="C22" s="45" t="s">
        <v>76</v>
      </c>
      <c r="D22" s="46" t="s">
        <v>70</v>
      </c>
      <c r="E22" s="46" t="s">
        <v>71</v>
      </c>
      <c r="F22" s="46" t="s">
        <v>72</v>
      </c>
      <c r="G22" s="46" t="s">
        <v>77</v>
      </c>
      <c r="H22" s="46"/>
      <c r="I22" s="46"/>
      <c r="J22" s="46"/>
      <c r="K22" s="46"/>
      <c r="L22" s="46"/>
      <c r="M22" s="46" t="s">
        <v>38</v>
      </c>
      <c r="N22" s="46" t="s">
        <v>39</v>
      </c>
      <c r="O22" s="46" t="s">
        <v>40</v>
      </c>
      <c r="P22" s="47" t="s">
        <v>78</v>
      </c>
      <c r="Q22" s="7">
        <v>2296842005</v>
      </c>
      <c r="R22" s="48">
        <v>2364613648</v>
      </c>
      <c r="S22" s="48">
        <v>0</v>
      </c>
      <c r="T22" s="7">
        <v>4661455653</v>
      </c>
      <c r="U22" s="7">
        <v>0</v>
      </c>
      <c r="V22" s="7">
        <v>3473928412.5799999</v>
      </c>
      <c r="W22" s="7">
        <v>1187527240.4200001</v>
      </c>
      <c r="X22" s="48">
        <v>3473928412.5799999</v>
      </c>
      <c r="Y22" s="7">
        <v>1999443503.9200001</v>
      </c>
      <c r="Z22" s="7">
        <v>1934442438.9200001</v>
      </c>
      <c r="AA22" s="48">
        <v>1934442438.9200001</v>
      </c>
      <c r="AC22" s="111"/>
    </row>
    <row r="23" spans="1:29" ht="45" hidden="1" x14ac:dyDescent="0.25">
      <c r="A23" s="4" t="s">
        <v>33</v>
      </c>
      <c r="B23" s="5" t="s">
        <v>34</v>
      </c>
      <c r="C23" s="6" t="s">
        <v>76</v>
      </c>
      <c r="D23" s="4" t="s">
        <v>70</v>
      </c>
      <c r="E23" s="4" t="s">
        <v>71</v>
      </c>
      <c r="F23" s="4" t="s">
        <v>72</v>
      </c>
      <c r="G23" s="4" t="s">
        <v>77</v>
      </c>
      <c r="H23" s="4"/>
      <c r="I23" s="4"/>
      <c r="J23" s="4"/>
      <c r="K23" s="4"/>
      <c r="L23" s="4"/>
      <c r="M23" s="4" t="s">
        <v>53</v>
      </c>
      <c r="N23" s="4" t="s">
        <v>75</v>
      </c>
      <c r="O23" s="4" t="s">
        <v>40</v>
      </c>
      <c r="P23" s="5" t="s">
        <v>78</v>
      </c>
      <c r="Q23" s="7">
        <v>760000000</v>
      </c>
      <c r="R23" s="7">
        <v>0</v>
      </c>
      <c r="S23" s="7">
        <v>0</v>
      </c>
      <c r="T23" s="7">
        <v>760000000</v>
      </c>
      <c r="U23" s="7">
        <v>0</v>
      </c>
      <c r="V23" s="7">
        <v>516184243</v>
      </c>
      <c r="W23" s="7">
        <v>243815757</v>
      </c>
      <c r="X23" s="7">
        <v>516184243</v>
      </c>
      <c r="Y23" s="7">
        <v>360192520</v>
      </c>
      <c r="Z23" s="7">
        <v>359252596</v>
      </c>
      <c r="AA23" s="7">
        <v>359252596</v>
      </c>
      <c r="AC23"/>
    </row>
    <row r="24" spans="1:29" ht="24.75" customHeight="1" x14ac:dyDescent="0.25">
      <c r="A24" s="4"/>
      <c r="B24" s="5"/>
      <c r="C24" s="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7">
        <v>9910826266</v>
      </c>
      <c r="R24" s="11">
        <f>SUBTOTAL(9,R5:R23)</f>
        <v>5872766512</v>
      </c>
      <c r="S24" s="11">
        <f t="shared" ref="S24:AA24" si="0">SUBTOTAL(9,S5:S23)</f>
        <v>2052108335</v>
      </c>
      <c r="T24" s="7">
        <f t="shared" si="0"/>
        <v>11808899806</v>
      </c>
      <c r="U24" s="7">
        <f t="shared" si="0"/>
        <v>467958783</v>
      </c>
      <c r="V24" s="7">
        <f t="shared" si="0"/>
        <v>8898166665.5799999</v>
      </c>
      <c r="W24" s="7">
        <f t="shared" si="0"/>
        <v>2442774357.4200001</v>
      </c>
      <c r="X24" s="11">
        <f t="shared" si="0"/>
        <v>8521685607.5799999</v>
      </c>
      <c r="Y24" s="7">
        <f t="shared" si="0"/>
        <v>6417750376.9200001</v>
      </c>
      <c r="Z24" s="7">
        <f t="shared" si="0"/>
        <v>6292161852.4499998</v>
      </c>
      <c r="AA24" s="11">
        <f t="shared" si="0"/>
        <v>6292161852.4499998</v>
      </c>
    </row>
    <row r="25" spans="1:29" x14ac:dyDescent="0.25">
      <c r="A25" s="4" t="s">
        <v>1</v>
      </c>
      <c r="B25" s="8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1</v>
      </c>
      <c r="P25" s="5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1</v>
      </c>
      <c r="Y25" s="9" t="s">
        <v>1</v>
      </c>
      <c r="Z25" s="9" t="s">
        <v>1</v>
      </c>
      <c r="AA25" s="9" t="s">
        <v>1</v>
      </c>
    </row>
    <row r="26" spans="1:29" ht="0" hidden="1" customHeight="1" x14ac:dyDescent="0.25">
      <c r="AC26"/>
    </row>
    <row r="27" spans="1:29" ht="33.950000000000003" customHeight="1" x14ac:dyDescent="0.25"/>
  </sheetData>
  <autoFilter ref="A4:AA25" xr:uid="{8FD4E937-4409-443E-BA94-4006A69DFB20}">
    <filterColumn colId="13">
      <filters blank="1">
        <filter val="10"/>
        <filter val="11"/>
      </filters>
    </filterColumn>
  </autoFilter>
  <mergeCells count="4">
    <mergeCell ref="AC20:AC22"/>
    <mergeCell ref="AC13:AC18"/>
    <mergeCell ref="AC8:AC10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C2C4-15CA-416D-91A7-9AEF440CC784}">
  <sheetPr codeName="Hoja9">
    <pageSetUpPr fitToPage="1"/>
  </sheetPr>
  <dimension ref="B3:I36"/>
  <sheetViews>
    <sheetView workbookViewId="0">
      <selection activeCell="B5" sqref="B5"/>
    </sheetView>
  </sheetViews>
  <sheetFormatPr baseColWidth="10" defaultRowHeight="15" x14ac:dyDescent="0.25"/>
  <cols>
    <col min="1" max="1" width="11.42578125" style="12"/>
    <col min="2" max="2" width="12.85546875" style="12" customWidth="1"/>
    <col min="3" max="3" width="17.140625" style="12" customWidth="1"/>
    <col min="4" max="4" width="13.28515625" style="12" customWidth="1"/>
    <col min="5" max="5" width="16.85546875" style="12" bestFit="1" customWidth="1"/>
    <col min="6" max="6" width="15" style="12" customWidth="1"/>
    <col min="7" max="7" width="13.42578125" style="12" customWidth="1"/>
    <col min="8" max="8" width="15.28515625" style="12" customWidth="1"/>
    <col min="9" max="9" width="13.42578125" style="12" customWidth="1"/>
    <col min="10" max="16384" width="11.42578125" style="12"/>
  </cols>
  <sheetData>
    <row r="3" spans="2:9" ht="28.5" x14ac:dyDescent="0.45">
      <c r="B3" s="117" t="s">
        <v>97</v>
      </c>
      <c r="C3" s="117"/>
      <c r="D3" s="117"/>
      <c r="E3" s="117"/>
      <c r="F3" s="117"/>
      <c r="G3" s="117"/>
      <c r="H3" s="117"/>
      <c r="I3" s="117"/>
    </row>
    <row r="4" spans="2:9" ht="15.75" thickBot="1" x14ac:dyDescent="0.3"/>
    <row r="5" spans="2:9" ht="22.5" x14ac:dyDescent="0.25">
      <c r="B5" s="13" t="s">
        <v>9</v>
      </c>
      <c r="C5" s="14" t="s">
        <v>79</v>
      </c>
      <c r="D5" s="15" t="s">
        <v>80</v>
      </c>
      <c r="E5" s="16" t="s">
        <v>81</v>
      </c>
      <c r="F5" s="14" t="s">
        <v>82</v>
      </c>
      <c r="G5" s="17" t="s">
        <v>29</v>
      </c>
      <c r="H5" s="17" t="s">
        <v>30</v>
      </c>
      <c r="I5" s="17" t="s">
        <v>83</v>
      </c>
    </row>
    <row r="6" spans="2:9" ht="24" x14ac:dyDescent="0.25">
      <c r="B6" s="18" t="s">
        <v>84</v>
      </c>
      <c r="C6" s="19">
        <v>5990057265</v>
      </c>
      <c r="D6" s="19">
        <f>FUNCIONAMIENTO!R21</f>
        <v>3508152864</v>
      </c>
      <c r="E6" s="19">
        <f>FUNCIONAMIENTO!S21</f>
        <v>2052108335</v>
      </c>
      <c r="F6" s="20">
        <f>C6+D6-E6</f>
        <v>7446101794</v>
      </c>
      <c r="G6" s="19">
        <f>FUNCIONAMIENTO!X21</f>
        <v>5048093776</v>
      </c>
      <c r="H6" s="19">
        <f>FUNCIONAMIENTO!Y21</f>
        <v>4389517322</v>
      </c>
      <c r="I6" s="19">
        <f>FUNCIONAMIENTO!AA21</f>
        <v>4342108755.5299997</v>
      </c>
    </row>
    <row r="7" spans="2:9" ht="15.75" thickBot="1" x14ac:dyDescent="0.3">
      <c r="B7" s="21" t="s">
        <v>85</v>
      </c>
      <c r="C7" s="22">
        <v>3920769001</v>
      </c>
      <c r="D7" s="22">
        <f>INVERSIÓN!R7</f>
        <v>2364613648</v>
      </c>
      <c r="E7" s="22"/>
      <c r="F7" s="20">
        <f>C7+D7-E7</f>
        <v>6285382649</v>
      </c>
      <c r="G7" s="22">
        <f>INVERSIÓN!X9</f>
        <v>4773659284.5799999</v>
      </c>
      <c r="H7" s="23">
        <f>INVERSIÓN!Y9</f>
        <v>3088759063.9200001</v>
      </c>
      <c r="I7" s="22">
        <f>INVERSIÓN!AA9</f>
        <v>3006646681.9200001</v>
      </c>
    </row>
    <row r="8" spans="2:9" ht="30.75" customHeight="1" thickBot="1" x14ac:dyDescent="0.3">
      <c r="B8" s="24" t="s">
        <v>86</v>
      </c>
      <c r="C8" s="25">
        <f>+SUM(C6:C7)</f>
        <v>9910826266</v>
      </c>
      <c r="D8" s="25">
        <f>+SUM(D6:D7)</f>
        <v>5872766512</v>
      </c>
      <c r="E8" s="26">
        <f>E6+E7</f>
        <v>2052108335</v>
      </c>
      <c r="F8" s="27">
        <f>SUM(F6:F7)</f>
        <v>13731484443</v>
      </c>
      <c r="G8" s="28">
        <f>+SUM(G6:G7)</f>
        <v>9821753060.5799999</v>
      </c>
      <c r="H8" s="29">
        <f>+SUM(H6:H7)</f>
        <v>7478276385.9200001</v>
      </c>
      <c r="I8" s="29">
        <f>+SUM(I6:I7)</f>
        <v>7348755437.4499998</v>
      </c>
    </row>
    <row r="9" spans="2:9" ht="15.75" customHeight="1" thickBot="1" x14ac:dyDescent="0.3"/>
    <row r="10" spans="2:9" ht="15.75" customHeight="1" thickBot="1" x14ac:dyDescent="0.3">
      <c r="B10" s="89" t="s">
        <v>495</v>
      </c>
      <c r="C10" s="90"/>
      <c r="D10" s="91"/>
      <c r="E10" s="94">
        <f>G8-H8</f>
        <v>2343476674.6599998</v>
      </c>
    </row>
    <row r="11" spans="2:9" ht="15.75" customHeight="1" thickBot="1" x14ac:dyDescent="0.3">
      <c r="B11" s="92" t="s">
        <v>496</v>
      </c>
      <c r="C11" s="69"/>
      <c r="D11" s="93"/>
      <c r="E11" s="95">
        <f>H8-I8</f>
        <v>129520948.47000027</v>
      </c>
    </row>
    <row r="12" spans="2:9" ht="15.75" customHeight="1" x14ac:dyDescent="0.25"/>
    <row r="13" spans="2:9" ht="15.75" customHeight="1" x14ac:dyDescent="0.25"/>
    <row r="14" spans="2:9" ht="24" x14ac:dyDescent="0.25">
      <c r="B14" s="18" t="s">
        <v>87</v>
      </c>
      <c r="C14" s="19">
        <v>2404703631</v>
      </c>
      <c r="D14" s="30">
        <f>'GASTOS DE PERSONAL'!R11</f>
        <v>2352108335</v>
      </c>
      <c r="E14" s="19">
        <f>'GASTOS DE PERSONAL'!S11</f>
        <v>467000000</v>
      </c>
      <c r="F14" s="31">
        <f>C14+D14-E14</f>
        <v>4289811966</v>
      </c>
      <c r="G14" s="19">
        <f>'GASTOS DE PERSONAL'!X11</f>
        <v>2980551205</v>
      </c>
      <c r="H14" s="19">
        <f>'GASTOS DE PERSONAL'!Y11</f>
        <v>2980551205</v>
      </c>
      <c r="I14" s="19">
        <f>'GASTOS DE PERSONAL'!AA11</f>
        <v>2980551205</v>
      </c>
    </row>
    <row r="15" spans="2:9" ht="36" x14ac:dyDescent="0.25">
      <c r="B15" s="18" t="s">
        <v>88</v>
      </c>
      <c r="C15" s="19">
        <v>1159273609</v>
      </c>
      <c r="D15" s="19">
        <f>'ADQUISICIÓN DE B Y SER'!R7</f>
        <v>1091000474</v>
      </c>
      <c r="E15" s="19">
        <v>0</v>
      </c>
      <c r="F15" s="20">
        <f t="shared" ref="F15:F16" si="0">C15+D15-E15</f>
        <v>2250274083</v>
      </c>
      <c r="G15" s="19">
        <f>'ADQUISICIÓN DE B Y SER'!X7</f>
        <v>1946513211</v>
      </c>
      <c r="H15" s="19">
        <f>'ADQUISICIÓN DE B Y SER'!Y7</f>
        <v>1317062889</v>
      </c>
      <c r="I15" s="19">
        <f>'ADQUISICIÓN DE B Y SER'!AA7</f>
        <v>1269654322.53</v>
      </c>
    </row>
    <row r="16" spans="2:9" ht="36" x14ac:dyDescent="0.25">
      <c r="B16" s="18" t="s">
        <v>89</v>
      </c>
      <c r="C16" s="19">
        <v>2426080025</v>
      </c>
      <c r="D16" s="19">
        <f>[1]TRANSFERENCIAS!R11</f>
        <v>44055</v>
      </c>
      <c r="E16" s="19">
        <f>[1]TRANSFERENCIAS!S11</f>
        <v>1585108335</v>
      </c>
      <c r="F16" s="20">
        <f t="shared" si="0"/>
        <v>841015745</v>
      </c>
      <c r="G16" s="19">
        <f>TRASNFERENCIAS!X13</f>
        <v>121029360</v>
      </c>
      <c r="H16" s="19">
        <f>TRASNFERENCIAS!Y13</f>
        <v>91903228</v>
      </c>
      <c r="I16" s="19">
        <f>TRASNFERENCIAS!AA13</f>
        <v>91903228</v>
      </c>
    </row>
    <row r="17" spans="2:9" x14ac:dyDescent="0.25">
      <c r="C17" s="32">
        <f>SUM(C14:C16)</f>
        <v>5990057265</v>
      </c>
      <c r="D17" s="32">
        <f t="shared" ref="D17:I17" si="1">SUM(D14:D16)</f>
        <v>3443152864</v>
      </c>
      <c r="E17" s="32">
        <f t="shared" si="1"/>
        <v>2052108335</v>
      </c>
      <c r="F17" s="32">
        <f t="shared" si="1"/>
        <v>7381101794</v>
      </c>
      <c r="G17" s="32">
        <f t="shared" si="1"/>
        <v>5048093776</v>
      </c>
      <c r="H17" s="32">
        <f t="shared" si="1"/>
        <v>4389517322</v>
      </c>
      <c r="I17" s="32">
        <f t="shared" si="1"/>
        <v>4342108755.5299997</v>
      </c>
    </row>
    <row r="19" spans="2:9" ht="24" x14ac:dyDescent="0.25">
      <c r="B19" s="18" t="s">
        <v>69</v>
      </c>
      <c r="C19" s="19">
        <f>[2]INVERSIONES!Q5+[2]INVERSIONES!Q6</f>
        <v>863926996</v>
      </c>
      <c r="D19" s="22">
        <v>0</v>
      </c>
      <c r="E19" s="22"/>
      <c r="F19" s="20">
        <f>C19+D19-E19</f>
        <v>863926996</v>
      </c>
      <c r="G19" s="19">
        <f>INVERSIÓN!X5+INVERSIÓN!X6</f>
        <v>783546629</v>
      </c>
      <c r="H19" s="19">
        <f>INVERSIÓN!Y5+INVERSIÓN!Y6</f>
        <v>729123040</v>
      </c>
      <c r="I19" s="19">
        <f>INVERSIÓN!AA5+INVERSIÓN!AA6</f>
        <v>712951647</v>
      </c>
    </row>
    <row r="20" spans="2:9" ht="24.75" thickBot="1" x14ac:dyDescent="0.3">
      <c r="B20" s="18" t="s">
        <v>76</v>
      </c>
      <c r="C20" s="22">
        <f>[2]INVERSIONES!Q7+[2]INVERSIONES!Q8</f>
        <v>3056842005</v>
      </c>
      <c r="D20" s="22">
        <f>[3]INVERSIÓN!R7</f>
        <v>2364613648</v>
      </c>
      <c r="E20" s="22"/>
      <c r="F20" s="20">
        <f>C20+D20-E20</f>
        <v>5421455653</v>
      </c>
      <c r="G20" s="22">
        <f>INVERSIÓN!X7+INVERSIÓN!X8</f>
        <v>3990112655.5799999</v>
      </c>
      <c r="H20" s="23">
        <f>INVERSIÓN!Y7+INVERSIÓN!Y8</f>
        <v>2359636023.9200001</v>
      </c>
      <c r="I20" s="22">
        <f>INVERSIÓN!AA7+INVERSIÓN!AA8</f>
        <v>2293695034.9200001</v>
      </c>
    </row>
    <row r="21" spans="2:9" ht="15.75" thickBot="1" x14ac:dyDescent="0.3">
      <c r="B21" s="24" t="s">
        <v>86</v>
      </c>
      <c r="C21" s="25">
        <f>+SUM(C19:C20)</f>
        <v>3920769001</v>
      </c>
      <c r="D21" s="25">
        <f>+SUM(D19:D20)</f>
        <v>2364613648</v>
      </c>
      <c r="E21" s="26">
        <f>E19+E20</f>
        <v>0</v>
      </c>
      <c r="F21" s="27">
        <f>SUM(F19:F20)</f>
        <v>6285382649</v>
      </c>
      <c r="G21" s="28">
        <f>+SUM(G19:G20)</f>
        <v>4773659284.5799999</v>
      </c>
      <c r="H21" s="33">
        <f>+SUM(H19:H20)</f>
        <v>3088759063.9200001</v>
      </c>
      <c r="I21" s="29">
        <f>+SUM(I19:I20)+J23</f>
        <v>3006646681.9200001</v>
      </c>
    </row>
    <row r="23" spans="2:9" x14ac:dyDescent="0.25">
      <c r="B23" s="34" t="s">
        <v>90</v>
      </c>
    </row>
    <row r="24" spans="2:9" x14ac:dyDescent="0.25">
      <c r="B24" s="35" t="s">
        <v>91</v>
      </c>
      <c r="C24" s="36">
        <f>G36</f>
        <v>8521685607.5799999</v>
      </c>
      <c r="D24" s="37">
        <f>H21</f>
        <v>3088759063.9200001</v>
      </c>
      <c r="E24" s="38">
        <f>C24-D24</f>
        <v>5432926543.6599998</v>
      </c>
      <c r="H24" s="39"/>
    </row>
    <row r="25" spans="2:9" x14ac:dyDescent="0.25">
      <c r="D25" s="40" t="s">
        <v>92</v>
      </c>
      <c r="E25" s="41" t="s">
        <v>93</v>
      </c>
    </row>
    <row r="26" spans="2:9" x14ac:dyDescent="0.25">
      <c r="B26" s="35" t="s">
        <v>94</v>
      </c>
      <c r="C26" s="42"/>
    </row>
    <row r="27" spans="2:9" x14ac:dyDescent="0.25">
      <c r="C27" s="43" t="s">
        <v>95</v>
      </c>
    </row>
    <row r="29" spans="2:9" ht="15.75" thickBot="1" x14ac:dyDescent="0.3"/>
    <row r="30" spans="2:9" ht="22.5" x14ac:dyDescent="0.25">
      <c r="B30" s="118" t="s">
        <v>96</v>
      </c>
      <c r="C30" s="118"/>
      <c r="D30" s="15" t="s">
        <v>80</v>
      </c>
      <c r="E30" s="16" t="s">
        <v>81</v>
      </c>
      <c r="F30" s="14" t="s">
        <v>82</v>
      </c>
      <c r="G30" s="17" t="s">
        <v>29</v>
      </c>
      <c r="H30" s="17" t="s">
        <v>30</v>
      </c>
      <c r="I30" s="17" t="s">
        <v>83</v>
      </c>
    </row>
    <row r="31" spans="2:9" x14ac:dyDescent="0.25">
      <c r="B31" s="44">
        <v>3</v>
      </c>
      <c r="C31" s="19">
        <v>680832917</v>
      </c>
      <c r="D31" s="30">
        <f>'SNIES SÓLO NACIÓN'!R8+'SNIES SÓLO NACIÓN'!R9+'SNIES SÓLO NACIÓN'!R10</f>
        <v>1008803000</v>
      </c>
      <c r="E31" s="19">
        <v>0</v>
      </c>
      <c r="F31" s="31">
        <f>C31+D31-E31</f>
        <v>1689635917</v>
      </c>
      <c r="G31" s="19">
        <f>'SNIES SÓLO NACIÓN'!X8+'SNIES SÓLO NACIÓN'!X9</f>
        <v>739409200</v>
      </c>
      <c r="H31" s="19">
        <v>0</v>
      </c>
      <c r="I31" s="19">
        <f>'SNIES SÓLO NACIÓN'!AA8+'SNIES SÓLO NACIÓN'!AA9</f>
        <v>739409200</v>
      </c>
    </row>
    <row r="32" spans="2:9" x14ac:dyDescent="0.25">
      <c r="B32" s="44">
        <v>5</v>
      </c>
      <c r="C32" s="19">
        <v>1723870714</v>
      </c>
      <c r="D32" s="30">
        <f>'SNIES SÓLO NACIÓN'!R5+'SNIES SÓLO NACIÓN'!R6+'SNIES SÓLO NACIÓN'!R7</f>
        <v>1408305335</v>
      </c>
      <c r="E32" s="19">
        <f>'SNIES SÓLO NACIÓN'!S5</f>
        <v>467000000</v>
      </c>
      <c r="F32" s="31">
        <f t="shared" ref="F32:F35" si="2">C32+D32-E32</f>
        <v>2665176049</v>
      </c>
      <c r="G32" s="19">
        <f>'SNIES SÓLO NACIÓN'!X5+'SNIES SÓLO NACIÓN'!X6+'SNIES SÓLO NACIÓN'!X7</f>
        <v>2241142005</v>
      </c>
      <c r="H32" s="19">
        <v>0</v>
      </c>
      <c r="I32" s="19">
        <f>'SNIES SÓLO NACIÓN'!AA5+'SNIES SÓLO NACIÓN'!AA6+'SNIES SÓLO NACIÓN'!AA7</f>
        <v>2241142005</v>
      </c>
    </row>
    <row r="33" spans="2:9" x14ac:dyDescent="0.25">
      <c r="B33" s="44">
        <v>11</v>
      </c>
      <c r="C33" s="19">
        <v>1159273609</v>
      </c>
      <c r="D33" s="30">
        <f>'SNIES SÓLO NACIÓN'!R11</f>
        <v>1091000474</v>
      </c>
      <c r="E33" s="19">
        <v>0</v>
      </c>
      <c r="F33" s="31">
        <f t="shared" si="2"/>
        <v>2250274083</v>
      </c>
      <c r="G33" s="19">
        <f>'SNIES SÓLO NACIÓN'!X11</f>
        <v>1680610396</v>
      </c>
      <c r="H33" s="19">
        <v>0</v>
      </c>
      <c r="I33" s="19">
        <f>'SNIES SÓLO NACIÓN'!AA11</f>
        <v>1006744007.53</v>
      </c>
    </row>
    <row r="34" spans="2:9" x14ac:dyDescent="0.25">
      <c r="B34" s="44">
        <v>24</v>
      </c>
      <c r="C34" s="19">
        <v>2426080025</v>
      </c>
      <c r="D34" s="19">
        <f>'SNIES SÓLO NACIÓN'!R15</f>
        <v>44055</v>
      </c>
      <c r="E34" s="19">
        <f>'[1]SNIES SÓLO NACIÓN'!S13</f>
        <v>1585108335</v>
      </c>
      <c r="F34" s="31">
        <f t="shared" si="2"/>
        <v>841015745</v>
      </c>
      <c r="G34" s="19">
        <f>'SNIES SÓLO NACIÓN'!X18</f>
        <v>17822652</v>
      </c>
      <c r="H34" s="19">
        <f>'[4]SNIES SÓLO NACIÓN'!AA13+'[4]SNIES SÓLO NACIÓN'!AA17</f>
        <v>0</v>
      </c>
      <c r="I34" s="19">
        <f>'SNIES SÓLO NACIÓN'!AA18</f>
        <v>17822652</v>
      </c>
    </row>
    <row r="35" spans="2:9" x14ac:dyDescent="0.25">
      <c r="B35" s="44">
        <v>40</v>
      </c>
      <c r="C35" s="19">
        <v>3920769001</v>
      </c>
      <c r="D35" s="19">
        <f>D21</f>
        <v>2364613648</v>
      </c>
      <c r="E35" s="19">
        <v>0</v>
      </c>
      <c r="F35" s="31">
        <f t="shared" si="2"/>
        <v>6285382649</v>
      </c>
      <c r="G35" s="19">
        <f>'SNIES SÓLO NACIÓN'!X20+'SNIES SÓLO NACIÓN'!X22</f>
        <v>3842701354.5799999</v>
      </c>
      <c r="H35" s="19">
        <v>0</v>
      </c>
      <c r="I35" s="19">
        <f>'SNIES SÓLO NACIÓN'!AA20+'SNIES SÓLO NACIÓN'!AA22</f>
        <v>2287043987.9200001</v>
      </c>
    </row>
    <row r="36" spans="2:9" x14ac:dyDescent="0.25">
      <c r="C36" s="32">
        <f>SUM(C31:C35)</f>
        <v>9910826266</v>
      </c>
      <c r="D36" s="32">
        <f t="shared" ref="D36:I36" si="3">SUM(D31:D35)</f>
        <v>5872766512</v>
      </c>
      <c r="E36" s="32">
        <f>SUM(E31:E35)</f>
        <v>2052108335</v>
      </c>
      <c r="F36" s="32">
        <f>SUM(F31:F35)</f>
        <v>13731484443</v>
      </c>
      <c r="G36" s="32">
        <f t="shared" si="3"/>
        <v>8521685607.5799999</v>
      </c>
      <c r="H36" s="32">
        <v>0</v>
      </c>
      <c r="I36" s="32">
        <f t="shared" si="3"/>
        <v>6292161852.4499998</v>
      </c>
    </row>
  </sheetData>
  <mergeCells count="2">
    <mergeCell ref="B3:I3"/>
    <mergeCell ref="B30:C30"/>
  </mergeCells>
  <pageMargins left="0.70866141732283472" right="0.70866141732283472" top="0.74803149606299213" bottom="0.74803149606299213" header="0.31496062992125984" footer="0.31496062992125984"/>
  <pageSetup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GASTOS DE PERSONAL</vt:lpstr>
      <vt:lpstr>REP_EPG034_EjecucionPresupuesta</vt:lpstr>
      <vt:lpstr>FUNCIONAMIENTO</vt:lpstr>
      <vt:lpstr>INVERSIÓN</vt:lpstr>
      <vt:lpstr>ADQUISICIÓN DE B Y SER</vt:lpstr>
      <vt:lpstr>TRASNFERENCIAS</vt:lpstr>
      <vt:lpstr>INGRESOS SÓLO NACIÓN</vt:lpstr>
      <vt:lpstr>SNIES SÓLO NACIÓN</vt:lpstr>
      <vt:lpstr>INFORME GRAL</vt:lpstr>
      <vt:lpstr>REZAGO PRESUPUESTAL 2023</vt:lpstr>
      <vt:lpstr>LISTADO DE RP POR OBLIGAR 2023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cp:lastPrinted>2024-01-10T21:46:50Z</cp:lastPrinted>
  <dcterms:created xsi:type="dcterms:W3CDTF">2024-01-09T16:19:52Z</dcterms:created>
  <dcterms:modified xsi:type="dcterms:W3CDTF">2024-01-30T19:49:10Z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