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PLANEACION\Desktop\Desktop\2018\2-PLANES ARTICULADOS\3- PLAN ACCIÓN SECTORIAL\PASE 2DO SEGUIMIENTO\"/>
    </mc:Choice>
  </mc:AlternateContent>
  <bookViews>
    <workbookView xWindow="0" yWindow="0" windowWidth="20490" windowHeight="7755" tabRatio="823"/>
  </bookViews>
  <sheets>
    <sheet name="TALENTO HUMANO" sheetId="11" r:id="rId1"/>
    <sheet name="DIRECCIONAMIENTO ESTRATEGICO" sheetId="9" r:id="rId2"/>
    <sheet name="VALORES PARA RESULTADOS" sheetId="10" r:id="rId3"/>
    <sheet name="EVALUACIÓN DE RESULTADOS" sheetId="14" r:id="rId4"/>
    <sheet name="INFORMACIÓN Y COMUNICACIÓN" sheetId="12" r:id="rId5"/>
    <sheet name="GESTIÓN DEL CONOCIMIENTO" sheetId="13" r:id="rId6"/>
    <sheet name="CONTROL INTERNO" sheetId="15" r:id="rId7"/>
    <sheet name="Categorías" sheetId="7" state="hidden" r:id="rId8"/>
  </sheets>
  <calcPr calcId="152511"/>
  <fileRecoveryPr autoRecover="0"/>
</workbook>
</file>

<file path=xl/calcChain.xml><?xml version="1.0" encoding="utf-8"?>
<calcChain xmlns="http://schemas.openxmlformats.org/spreadsheetml/2006/main">
  <c r="Q18" i="10" l="1"/>
  <c r="Q17" i="10"/>
  <c r="Q16" i="10"/>
  <c r="Q11" i="12"/>
  <c r="Q11" i="10" l="1"/>
  <c r="Q10" i="10"/>
  <c r="Q9" i="12"/>
  <c r="P199" i="9" l="1"/>
  <c r="Q17" i="11" l="1"/>
  <c r="Q16" i="11"/>
  <c r="Q15" i="11"/>
  <c r="Q13" i="11"/>
  <c r="Q12" i="11"/>
  <c r="Q11" i="11"/>
  <c r="Q10" i="11"/>
  <c r="Q9" i="11"/>
  <c r="Q5" i="9" l="1"/>
  <c r="Q9" i="10" l="1"/>
  <c r="N119" i="9" l="1"/>
  <c r="N112" i="9" l="1"/>
  <c r="N111" i="9"/>
  <c r="N110" i="9"/>
  <c r="N109" i="9"/>
  <c r="N107" i="9"/>
  <c r="N102" i="9"/>
  <c r="N98" i="9"/>
  <c r="N94" i="9"/>
  <c r="N91" i="9"/>
  <c r="N89" i="9"/>
  <c r="N88" i="9"/>
  <c r="N85" i="9"/>
  <c r="N84" i="9"/>
  <c r="N80" i="9"/>
  <c r="D264" i="9" l="1"/>
  <c r="D172" i="9"/>
  <c r="D242" i="9" l="1"/>
  <c r="D235" i="9"/>
  <c r="D193" i="9"/>
  <c r="D180" i="9"/>
  <c r="D147" i="9"/>
  <c r="D136" i="9"/>
  <c r="D126" i="9"/>
  <c r="D113" i="9"/>
  <c r="D74" i="9"/>
  <c r="D12" i="9" l="1"/>
</calcChain>
</file>

<file path=xl/sharedStrings.xml><?xml version="1.0" encoding="utf-8"?>
<sst xmlns="http://schemas.openxmlformats.org/spreadsheetml/2006/main" count="1854" uniqueCount="854">
  <si>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</si>
  <si>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</si>
  <si>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</si>
  <si>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</si>
  <si>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</si>
  <si>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</si>
  <si>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</si>
  <si>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</si>
  <si>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</si>
  <si>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</si>
  <si>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</si>
  <si>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</si>
  <si>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</si>
  <si>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</si>
  <si>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</si>
  <si>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</si>
  <si>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</si>
  <si>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</si>
  <si>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</si>
  <si>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</si>
  <si>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</si>
  <si>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</si>
  <si>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</si>
  <si>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</si>
  <si>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</si>
  <si>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</si>
  <si>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</si>
  <si>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</si>
  <si>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</si>
  <si>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</si>
  <si>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</si>
  <si>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</si>
  <si>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</si>
  <si>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</si>
  <si>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</si>
  <si>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</si>
  <si>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</si>
  <si>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</si>
  <si>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</si>
  <si>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</si>
  <si>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</si>
  <si>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</si>
  <si>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</si>
  <si>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</si>
  <si>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</si>
  <si>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</si>
  <si>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</si>
  <si>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</si>
  <si>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</si>
  <si>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</si>
  <si>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</si>
  <si>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</si>
  <si>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</si>
  <si>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</si>
  <si>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</si>
  <si>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</si>
  <si>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</si>
  <si>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</si>
  <si>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</si>
  <si>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</si>
  <si>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</si>
  <si>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</si>
  <si>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</si>
  <si>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</si>
  <si>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</si>
  <si>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</si>
  <si>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</si>
  <si>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</si>
  <si>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</si>
  <si>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</si>
  <si>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</si>
  <si>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</si>
  <si>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</si>
  <si>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</si>
  <si>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</si>
  <si>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</si>
  <si>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</si>
  <si>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</si>
  <si>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</si>
  <si>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</si>
  <si>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</si>
  <si>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</si>
  <si>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</si>
  <si>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</si>
  <si>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</si>
  <si>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</si>
  <si>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</si>
  <si>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</si>
  <si>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</si>
  <si>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</si>
  <si>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</si>
  <si>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</si>
  <si>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</si>
  <si>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</si>
  <si>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</si>
  <si>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</si>
  <si>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</si>
  <si>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</si>
  <si>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Formular y desarrollar el Programa Anual de Auditoria para evaluar la gestión institucional.</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</si>
  <si>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</si>
  <si>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</si>
  <si>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</si>
  <si>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</si>
  <si>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</si>
  <si>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</si>
  <si>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</si>
  <si>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</si>
  <si>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</si>
  <si>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</si>
  <si>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</si>
  <si>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</si>
  <si>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</si>
  <si>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</si>
  <si>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</si>
  <si>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</si>
  <si>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</si>
  <si>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</si>
  <si>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</si>
  <si>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</si>
  <si>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</si>
  <si>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</si>
  <si>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</si>
  <si>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</si>
  <si>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</si>
  <si>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Realizar la ejecución presupuestal de la entidad realizando los ajustes a los que haya lugar.</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</si>
  <si>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</si>
  <si>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</si>
  <si>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</si>
  <si>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</si>
  <si>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</si>
  <si>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</si>
  <si>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</si>
  <si>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</si>
  <si>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</si>
  <si>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</si>
  <si>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</si>
  <si>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</si>
  <si>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</si>
  <si>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</si>
  <si>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</si>
  <si>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</si>
  <si>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</si>
  <si>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</si>
  <si>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</si>
  <si>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</si>
  <si>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</si>
  <si>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</si>
  <si>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</si>
  <si>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</si>
  <si>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</si>
  <si>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Procentaje de HV cargadas en el SIGEP</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</si>
  <si>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</si>
  <si>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</si>
  <si>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</si>
  <si>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</si>
  <si>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definición y ejecución plan de trabajo</t>
  </si>
  <si>
    <t xml:space="preserve">Cumplimiento Plan Estrategico TH </t>
  </si>
  <si>
    <t>01/0172018</t>
  </si>
  <si>
    <t xml:space="preserve">30/032018 </t>
  </si>
  <si>
    <t xml:space="preserve">Poblacion Caracterizada </t>
  </si>
  <si>
    <t>100 % Población Caracterizada</t>
  </si>
  <si>
    <t xml:space="preserve">
Realizado el diagnostico de la población al 100% </t>
  </si>
  <si>
    <t xml:space="preserve">Implementación SG- SST </t>
  </si>
  <si>
    <t xml:space="preserve">Fortalecimiento y desarrollo del Talento Humano </t>
  </si>
  <si>
    <t xml:space="preserve">Cumplimiento plan Ambiente y Cultura  Laboral </t>
  </si>
  <si>
    <t xml:space="preserve">Cumplimiento  Plan Implementación Código de Integridad </t>
  </si>
  <si>
    <t>Númerico</t>
  </si>
  <si>
    <t>Programa Anual de Auditoría</t>
  </si>
  <si>
    <t xml:space="preserve">Plan de Mejoramiento </t>
  </si>
  <si>
    <t>Cumplimiento plan de trabajo de Vinculación, Desarrollo Y Crecimiento Y Desvinculación   Laboral</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</si>
  <si>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</si>
  <si>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</si>
  <si>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</si>
  <si>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</si>
  <si>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</si>
  <si>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</si>
  <si>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</si>
  <si>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</si>
  <si>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</si>
  <si>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</si>
  <si>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</si>
  <si>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</si>
  <si>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</si>
  <si>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</si>
  <si>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</si>
  <si>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</si>
  <si>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</si>
  <si>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</si>
  <si>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</si>
  <si>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</si>
  <si>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</si>
  <si>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</si>
  <si>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</si>
  <si>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</si>
  <si>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</si>
  <si>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</si>
  <si>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</si>
  <si>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</si>
  <si>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</si>
  <si>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</si>
  <si>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</si>
  <si>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</si>
  <si>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</si>
  <si>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</si>
  <si>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</si>
  <si>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</si>
  <si>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</si>
  <si>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</si>
  <si>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</si>
  <si>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</si>
  <si>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</si>
  <si>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</si>
  <si>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</si>
  <si>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</si>
  <si>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</si>
  <si>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</si>
  <si>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</si>
  <si>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</si>
  <si>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</si>
  <si>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</si>
  <si>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</si>
  <si>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</si>
  <si>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</si>
  <si>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</si>
  <si>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</si>
  <si>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</si>
  <si>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</si>
  <si>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</si>
  <si>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</si>
  <si>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</si>
  <si>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</si>
  <si>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</si>
  <si>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</si>
  <si>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</si>
  <si>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</si>
  <si>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</si>
  <si>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</si>
  <si>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</si>
  <si>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</si>
  <si>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</si>
  <si>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</si>
  <si>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</si>
  <si>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</si>
  <si>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</si>
  <si>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</si>
  <si>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</si>
  <si>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</si>
  <si>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</si>
  <si>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</si>
  <si>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</si>
  <si>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</si>
  <si>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</si>
  <si>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</si>
  <si>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</si>
  <si>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</si>
  <si>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</si>
  <si>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</si>
  <si>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</si>
  <si>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</si>
  <si>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</si>
  <si>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</si>
  <si>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</si>
  <si>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</si>
  <si>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</si>
  <si>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</si>
  <si>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</si>
  <si>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</si>
  <si>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</si>
  <si>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</si>
  <si>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</si>
  <si>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</si>
  <si>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</si>
  <si>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</si>
  <si>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</si>
  <si>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</si>
  <si>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</si>
  <si>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</si>
  <si>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</si>
  <si>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</si>
  <si>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</si>
  <si>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</si>
  <si>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</si>
  <si>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</si>
  <si>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</si>
  <si>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</si>
  <si>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</si>
  <si>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</si>
  <si>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</si>
  <si>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</si>
  <si>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</si>
  <si>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</si>
  <si>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</si>
  <si>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</si>
  <si>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</si>
  <si>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</si>
  <si>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</si>
  <si>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</si>
  <si>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</si>
  <si>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</si>
  <si>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</si>
  <si>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</si>
  <si>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</si>
  <si>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</si>
  <si>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</si>
  <si>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</si>
  <si>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</si>
  <si>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</si>
  <si>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</si>
  <si>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</si>
  <si>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</si>
  <si>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</si>
  <si>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</si>
  <si>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</si>
  <si>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</si>
  <si>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</si>
  <si>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</si>
  <si>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</si>
  <si>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</si>
  <si>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</si>
  <si>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</si>
  <si>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</si>
  <si>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</si>
  <si>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</si>
  <si>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</si>
  <si>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</si>
  <si>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</si>
  <si>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</si>
  <si>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</si>
  <si>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</si>
  <si>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</si>
  <si>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</si>
  <si>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</si>
  <si>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</si>
  <si>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</si>
  <si>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</si>
  <si>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</si>
  <si>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</si>
  <si>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</si>
  <si>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</si>
  <si>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</si>
  <si>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</si>
  <si>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</si>
  <si>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</si>
  <si>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</si>
  <si>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</si>
  <si>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</si>
  <si>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</si>
  <si>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</si>
  <si>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</si>
  <si>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</si>
  <si>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</si>
  <si>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</si>
  <si>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</si>
  <si>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</si>
  <si>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</si>
  <si>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</si>
  <si>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</si>
  <si>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</si>
  <si>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</si>
  <si>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</si>
  <si>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</si>
  <si>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</si>
  <si>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</si>
  <si>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</si>
  <si>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</si>
  <si>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</si>
  <si>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</si>
  <si>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</si>
  <si>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</si>
  <si>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</si>
  <si>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</si>
  <si>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</si>
  <si>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</si>
  <si>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</si>
  <si>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</si>
  <si>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</si>
  <si>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</si>
  <si>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</si>
  <si>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</si>
  <si>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</si>
  <si>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</si>
  <si>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</si>
  <si>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</si>
  <si>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</si>
  <si>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</si>
  <si>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</si>
  <si>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</si>
  <si>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</si>
  <si>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</si>
  <si>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</si>
  <si>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</si>
  <si>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</si>
  <si>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</si>
  <si>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</si>
  <si>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</si>
  <si>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</si>
  <si>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</si>
  <si>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</si>
  <si>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</si>
  <si>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</si>
  <si>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</si>
  <si>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</si>
  <si>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</si>
  <si>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</si>
  <si>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</si>
  <si>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</si>
  <si>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</si>
  <si>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</si>
  <si>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</si>
  <si>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</si>
  <si>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</si>
  <si>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</si>
  <si>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</si>
  <si>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</si>
  <si>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</si>
  <si>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</si>
  <si>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</si>
  <si>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</si>
  <si>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</si>
  <si>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</si>
  <si>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</si>
  <si>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</si>
  <si>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</si>
  <si>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</si>
  <si>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</si>
  <si>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</si>
  <si>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</si>
  <si>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</si>
  <si>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</si>
  <si>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</si>
  <si>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</si>
  <si>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</si>
  <si>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</si>
  <si>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</si>
  <si>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</si>
  <si>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</si>
  <si>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</si>
  <si>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</si>
  <si>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</si>
  <si>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</si>
  <si>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</si>
  <si>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</si>
  <si>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</si>
  <si>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</si>
  <si>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</si>
  <si>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</si>
  <si>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</si>
  <si>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</si>
  <si>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</si>
  <si>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</si>
  <si>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</si>
  <si>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</si>
  <si>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</si>
  <si>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</si>
  <si>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</si>
  <si>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</si>
  <si>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</si>
  <si>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</si>
  <si>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</si>
  <si>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</si>
  <si>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</si>
  <si>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</si>
  <si>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</si>
  <si>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</si>
  <si>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</si>
  <si>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</si>
  <si>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</si>
  <si>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</si>
  <si>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</si>
  <si>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</si>
  <si>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</si>
  <si>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</si>
  <si>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</si>
  <si>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</si>
  <si>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</si>
  <si>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</si>
  <si>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</si>
  <si>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</si>
  <si>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</si>
  <si>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</si>
  <si>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</si>
  <si>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</si>
  <si>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</si>
  <si>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</si>
  <si>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</si>
  <si>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</si>
  <si>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</si>
  <si>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</si>
  <si>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</si>
  <si>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Porcentaje de ejecución del plan de acción de Internacionalizació para la vigencia
(N° de actividades ejecutadas / N° total actividades programadas) x 100</t>
  </si>
  <si>
    <t>Ejecución Actividades</t>
  </si>
  <si>
    <t>Avance Cualitativo</t>
  </si>
  <si>
    <t>% Avance Cuantitativo</t>
  </si>
  <si>
    <t>SEGUIMIENTO PLAN DE ACCIÓN SECTORIAL  2018</t>
  </si>
  <si>
    <t xml:space="preserve">Porcentaje de cumplimiento en el otorgamiento de crédito </t>
  </si>
  <si>
    <t xml:space="preserve">$18.000 Millones </t>
  </si>
  <si>
    <t xml:space="preserve">Otorgar el Servicio de Crédito a la medida de las necesidades de las IES afiliadas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</si>
  <si>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</si>
  <si>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</si>
  <si>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</si>
  <si>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</si>
  <si>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</si>
  <si>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</si>
  <si>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</si>
  <si>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</si>
  <si>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</si>
  <si>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</si>
  <si>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</si>
  <si>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</si>
  <si>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</si>
  <si>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 xml:space="preserve">Asamblea General Ordinaria realizada </t>
  </si>
  <si>
    <t xml:space="preserve">Realización de  la XXIII  Asamblea General Ordinaria del FODESEP </t>
  </si>
  <si>
    <t xml:space="preserve">Porcentaje de cumplimiento de asistencia de IES hábiles </t>
  </si>
  <si>
    <t>Incentivar la participación de las IES afiliadas en la Asamblea General Ordinaria del FODESEP</t>
  </si>
  <si>
    <t xml:space="preserve">Porcentaje encuestas realizadas </t>
  </si>
  <si>
    <t>Evaluación de la percepción de los asistentes a la XXIII Asamblea General Ordinaria del FODESEP</t>
  </si>
  <si>
    <t xml:space="preserve">Porcentaje de cumplimiento </t>
  </si>
  <si>
    <t>Ejecutar el Plan de mejoramiento 2017 para la  percepción de los asistentes a la XXIII Asamblea General Ordinaria del FODESEP</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</si>
  <si>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</si>
  <si>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</si>
  <si>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</si>
  <si>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</si>
  <si>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</si>
  <si>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Verificar  la asistencia de las IES integrantes de los Comités a las sesiones a las que sean convocados</t>
  </si>
  <si>
    <t>Hacer presencia y participar en eventos o instancias propicios para la defensa de los intereses del FODESEP</t>
  </si>
  <si>
    <t xml:space="preserve">Estrategias diseñadas </t>
  </si>
  <si>
    <t>Diseñar las Estrategias del fortalecimiento comercial para establecer mecanismos de promoción y mercadeo.</t>
  </si>
  <si>
    <t xml:space="preserve">Estrategias ejecutadas </t>
  </si>
  <si>
    <t>Ejecutar las Estrategias del fortalecimiento comercial para establecer mecanismos de promoción y mercadeo.</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</si>
  <si>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</si>
  <si>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</si>
  <si>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</si>
  <si>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</si>
  <si>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</si>
  <si>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</si>
  <si>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</si>
  <si>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</si>
  <si>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</si>
  <si>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</si>
  <si>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</si>
  <si>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</si>
  <si>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</si>
  <si>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</si>
  <si>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</si>
  <si>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</si>
  <si>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</si>
  <si>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</si>
  <si>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</si>
  <si>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</si>
  <si>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</si>
  <si>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</si>
  <si>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</si>
  <si>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</si>
  <si>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</si>
  <si>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</si>
  <si>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</si>
  <si>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</si>
  <si>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</si>
  <si>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</si>
  <si>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</si>
  <si>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</si>
  <si>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</si>
  <si>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</si>
  <si>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</si>
  <si>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</si>
  <si>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</si>
  <si>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</si>
  <si>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</si>
  <si>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</si>
  <si>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</si>
  <si>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</si>
  <si>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</si>
  <si>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</si>
  <si>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</si>
  <si>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</si>
  <si>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</si>
  <si>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</si>
  <si>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</si>
  <si>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</si>
  <si>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</si>
  <si>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</si>
  <si>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</si>
  <si>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Al mes de marzo se han renovado 44.919  subsidios de sostenimiento. Estos subsidios serán efectuados en el transcurso del año.</t>
  </si>
  <si>
    <t>Al mes de marzo no se han efectuado adjudicaciones para población en condición de discapacidad, teniendo en cuenta que ICETEX se encuentra a la espera de la definición de metas por parte del Ministerio de Educación Nacional.</t>
  </si>
  <si>
    <t>Al mes de marzo se han efectuado 801 condonaciones del 25%.</t>
  </si>
  <si>
    <t>Al mes de marzo no se han desembolsado nuevos créditos a los mejores bachilleres, sin embargo se tienen 46 nuevos beneficiarios legalizados.
No se ha suscrito el convenio respectivo para adjudicar la Beca  "Omaira Sánchez" e ICETEX se encuentra a la espera de las directrices por parte del Ministerio de Educación Nacional.
Se efectuó 2 renovaciones de la Beca "Jóvenes ciudadanos de Paz"</t>
  </si>
  <si>
    <t>Al mes de marzo se renovaron 291 subsidios a los mejores bachilleres.</t>
  </si>
  <si>
    <t xml:space="preserve">Al mes de marzo no se han adjudicado nuevos créditos para maestros. ICETEX se encuentra a la espera de que el Ministerio de Educación Nacional defina el numero de adjudicados para el 2018. </t>
  </si>
  <si>
    <t xml:space="preserve">Se situaron a través del PAC $252.234.578.340 para disminución de la tasa de interés. </t>
  </si>
  <si>
    <t>Con base en lo programado en el anteproyecto de presupuesto para 2018, se obtuvieron los costos de las etapas de la cadena de valor para cada una de las áreas misionales del Instituto</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</si>
  <si>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</si>
  <si>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 xml:space="preserve">Se realizó la calificación de las pruebas Saber 3,5,9 -2017 y  Saber Pro y TyT 2017-3, aplicando la metodología de calificación de 3PL, como se estableció a partir del año 2016. 
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
</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</si>
  <si>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</si>
  <si>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</si>
  <si>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</si>
  <si>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Proceso de publicación del paper "Hasta dónde fortaleces, una evaluación de impacto de la estrategia pioneros " en la revista de Lecturas de Economía.
En proceso de ejecución se encuentran 15 proyectos de investigación.</t>
  </si>
  <si>
    <r>
      <t>Se brindó asistencia técnica a</t>
    </r>
    <r>
      <rPr>
        <b/>
        <sz val="16"/>
        <rFont val="Calibri"/>
        <family val="2"/>
        <scheme val="minor"/>
      </rPr>
      <t xml:space="preserve"> 54</t>
    </r>
    <r>
      <rPr>
        <sz val="12"/>
        <rFont val="Calibri"/>
        <family val="2"/>
        <scheme val="minor"/>
      </rPr>
      <t xml:space="preserve">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r>
  </si>
  <si>
    <r>
      <t>Se produjeron</t>
    </r>
    <r>
      <rPr>
        <b/>
        <sz val="18"/>
        <rFont val="Calibri"/>
        <family val="2"/>
        <scheme val="minor"/>
      </rPr>
      <t xml:space="preserve"> 99.932 </t>
    </r>
    <r>
      <rPr>
        <sz val="12"/>
        <rFont val="Calibri"/>
        <family val="2"/>
        <scheme val="minor"/>
      </rPr>
      <t xml:space="preserve">libros y textos escolares en formatos accesibles de braille, relieve, macrotipo y digitales y otras ayudas técnicas para la población con discapacidad visual en el primer trimestre del año discriminados así: 
Enero: Se realizó la producción de 2 titulos para un total de 540 ejemplares
Febrero: Se realizó la producción de 90.000 tarjetones electorales, 8.000 calendarios tributarios para el Banco Sudameris, 100 folletos para cliente externo y 100 decalogo del periodista para Comunicaciones
Marzo: Se realizó la Impresión de 220 unidades de los  Decretos 2011 de 2017,  Decreto 392 de 2018 y Decreto 2177 de 2017en  Tinta Braille, reimpresión de 500 calendarios INCI y 32 avisos para clientes externos
De acuerdo con lo anterior, se evidencia que el cumplimiento dela meta se encuentra por encima de lo establecido, por lo cual es necesario hacer la gestión para la reformulación del proyecto en el SUIFP. </t>
    </r>
  </si>
  <si>
    <r>
      <t>Se produjeron 27</t>
    </r>
    <r>
      <rPr>
        <b/>
        <sz val="16"/>
        <rFont val="Calibri"/>
        <family val="2"/>
        <scheme val="minor"/>
      </rPr>
      <t xml:space="preserve">00 </t>
    </r>
    <r>
      <rPr>
        <sz val="12"/>
        <rFont val="Calibri"/>
        <family val="2"/>
        <scheme val="minor"/>
      </rPr>
      <t xml:space="preserve"> libros y textos escolares en formato digital accesible para las personas con discapacidad visual </t>
    </r>
  </si>
  <si>
    <r>
      <t>Se realizaron</t>
    </r>
    <r>
      <rPr>
        <b/>
        <sz val="16"/>
        <rFont val="Calibri"/>
        <family val="2"/>
        <scheme val="minor"/>
      </rPr>
      <t xml:space="preserve"> 865</t>
    </r>
    <r>
      <rPr>
        <sz val="12"/>
        <rFont val="Calibri"/>
        <family val="2"/>
        <scheme val="minor"/>
      </rPr>
      <t xml:space="preserve"> descargas de libros digitales accesibles de la biblioteca virtual para personas con discapacidad visual </t>
    </r>
  </si>
  <si>
    <t>Durante el primer trimiestre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</si>
  <si>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</si>
  <si>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Se ha avanzado en el desarrollo de procesos de asesoría y asistencia técnica sobre criterios de inclusion a estudiantes sordos en educación superior a Fundacion Universitaria San Alfonso , Universidad Distrital, UNAD, Unidades tecnologícas de Santander .</t>
  </si>
  <si>
    <t xml:space="preserve">PRUEBAS SABER: Se avanzó en la formulacion y aprobacion del plan de tranajo que conduzca a la traduccion en LSC  de los items de la prueba Saber 11 / 2018 para población sorda , la estrategia de asesoria para estudiantes y colegios con dicha pobalción en grado 11 y la produccion de items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</si>
  <si>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 xml:space="preserve">En la actividad referida a la elaboración de un documento de orientaciones para la apertura y gestión de programas de formación de intérpretes en IES, se implementaron las sigientes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</si>
  <si>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 xml:space="preserve">Se dio cumplimiento de las actividades programadas para el otorgamiento de credito  planeado para el primer trimestre,  lo pendiente esta sujeto a la aprobación del comité de credito previsto para el mes de abril . En el desarrollo de las actividades para el otorgamiento del crédito, se colocaron 1000 millones.  </t>
  </si>
  <si>
    <t>En la realización del  Foro Financiamiento de Educacion Superior, convenios para administración  recursos  y alianzas estrategicas, 59 IES afiliadas utilizaron estos servicios</t>
  </si>
  <si>
    <t>Se realizaron las actividades programadas para incrementar el numero de IES afiliadas al FODESEP, logrando la afiliacion de 2 nuevas IES</t>
  </si>
  <si>
    <t>Se fortalece las Relaciones Interinstitucionales con la participación en 11 eventos donde se logró un  posicionamiento de FODESEP</t>
  </si>
  <si>
    <t>Se efectuaron el total de  las actividades programadas para realización de la XXIII Asamblea General de FODESEP</t>
  </si>
  <si>
    <t xml:space="preserve">En la realización de la XXIII Asamblea General de FODESEP  se conto con un numero mayor de participantes de lo esperado </t>
  </si>
  <si>
    <t>Se aplico la encuesta de satisfacción a los participantes de la XXIII asamblea general Ordinaria las  fueron recolectadas un total de 77% encuestas del 100% de asistentes</t>
  </si>
  <si>
    <t>Se efectuaron el total de  las actividades  programadas  del plan de mejoramiento 2017 para el primer trimestre dando como resultado 100%</t>
  </si>
  <si>
    <t>Se realizaron las actividades proyectadas de verificacion de la participacion IES en las sesiones convocadas, dando como resultado un 17%</t>
  </si>
  <si>
    <t>Se realizaron las actividades proyectadas de verificación de la participacion IES en las sesiones convocadas, dando como resultado un 17%</t>
  </si>
  <si>
    <t>Se realizaron las actividades proyectadas  la participación  en eventos de defensade FODESEP, dando como resultado un 18%</t>
  </si>
  <si>
    <t xml:space="preserve">A la fecha se llevan un avance de 2 estrategias de fortalecimiento comeercial </t>
  </si>
  <si>
    <t xml:space="preserve">El área comercial se encontraba enfocada a la realización de la caracterización de las IES afilidadas al FODESEP y que se reprogramaron para el segundo trimestre del año </t>
  </si>
  <si>
    <t>Se está trabajando en los resultados de la caracterización de Bachillerato y padres de familia, para dar inicio con la segunda fase de caracterización</t>
  </si>
  <si>
    <t>Se realizo el cargue de los documentos maestros en la plataforma del CNA</t>
  </si>
  <si>
    <t xml:space="preserve">Este avance del 50% está representado  en la visita de los pares los dias 15, 16 y 17 de marzo  para validar los documentos maestro de los programas por ciclo propeuticos Técnica Profesional Operación de Sistemas de Manejo Ambiental, Tecnología en Gestión Ambiental, </t>
  </si>
  <si>
    <t>La institución cuenta con una estrategia marketing que fue actualizada para el 2018</t>
  </si>
  <si>
    <t>Este avance del 0%  está representado en para el primer semestre no se han aprovado ninguana solicitud de apoyo para formación de docentes para posgrados</t>
  </si>
  <si>
    <t>Este avance del 25% está representado:1)  En la preparación del informe de analisis y evaluación de las pruebas Saber Pro, lo cual fue socializado a los docentes en la semana de planeación academica; 2) Se formulo el plan de acción saber pro para vigencia 2018; 3) Se han realizado talleres  a docentes y estudiantes para mejorar sus competencias en la pruebas saber pro</t>
  </si>
  <si>
    <t>Este avance del 25% está representado en las capacitaciones que se hicieron a los docentes durante la semana de la planeación academica: una sobre saber pro y otra sobre el Modelo Pedagogico.</t>
  </si>
  <si>
    <t>Este avance del 50% está representado: 1) Se pasaron de 5 instituciones articuladas  en el 2017 a 7 en el 2018, que fueron dos colegios del municipio de vilanueva, el Roque de alba y los fundadores; 2) Se realizo un proceso de indución con las instituciones de San Juan del Cesar.</t>
  </si>
  <si>
    <t>Este avance del 25% está representado:1) Se formulo el Plan de Acción del Proceso de Investigación cuyas actividades estan orientadas a fortalecer los grupos de investigación categorizados por COLCIENCIA, lo cual se puede evidenciar en el Plan de Acción  institucional publicado en la pagina Weeb en el link https://drive.google.com/file/d/1OXdnZEyAjtJLt3g3AClJdn1FnYCU_Dmf/view?usp=sharing; 2) En la semana del 26 al 28 de febrero se reunieron los grupos de investigación para realizar un autodiagnostico y definir un plan de mejora</t>
  </si>
  <si>
    <t xml:space="preserve">En el 1 trimestre 122 estudiantes discriminados así :CURSO DE IDIOMAS (INGLÉS) 55 
TECNICO LABORAL EN PRIMERA INFANCIA 26 
CURSO INDUCCION DOCENTE 27 
SEMINARIO TALLER IDENTIDAD CULTURAL 14
</t>
  </si>
  <si>
    <t>Se encuentra en ejecución la campalña de comunicación</t>
  </si>
  <si>
    <t>Se cuenta con la campaña de divulgación Yo creo en Infotep, donde se muestran los avances realizados y alineados con el Plan de Desarrollo Institucional</t>
  </si>
  <si>
    <t>Se contrató profesional para la gestión de la proyección social y relaciones comunitarias del INFOTEP por 9 meses; adicionalmente se aportaron recursos  por tres millones para el contrato de un operador logístico.</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</si>
  <si>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</si>
  <si>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No se han realizado capacitaciones, sin embargo existen los estudios previos para abrir el proceso de convoctaria para la contratacion de cursos de fortalacimiento de Grupos de investigación.</t>
  </si>
  <si>
    <t>A la fecha aun no se asisten a eventos de investigación; se tiene estimado asistir a un intercambio de saberes con el semillero a finales del mes de Mayo.</t>
  </si>
  <si>
    <t xml:space="preserve">Se avanzó en la inclusion de la institución en la Red de emprendimiento Departamental; a su vez se creo la unidad de emprendimeinto del instituto. </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</si>
  <si>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</si>
  <si>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t>No se ha iniciado proceso.</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</si>
  <si>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t>
  </si>
  <si>
    <r>
      <rPr>
        <u/>
        <sz val="10"/>
        <rFont val="Arial"/>
        <family val="2"/>
      </rPr>
      <t>Reporte de Gestión Académic</t>
    </r>
    <r>
      <rPr>
        <sz val="10"/>
        <rFont val="Arial"/>
        <family val="2"/>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10"/>
        <rFont val="Arial"/>
        <family val="2"/>
      </rPr>
      <t>Reporte de Bienestar Estudianti</t>
    </r>
    <r>
      <rPr>
        <sz val="10"/>
        <rFont val="Arial"/>
        <family val="2"/>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</si>
  <si>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 xml:space="preserve">Entre las actividades desarrolladas por bienestar durante este trimestre estan: ciclopaseo, conmemoración del dia de la mujer y del hombre, campañas de salud y de desarrollo humano. </t>
  </si>
  <si>
    <t xml:space="preserve">Se inició el trámite para la contratación del servicio. </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</si>
  <si>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</si>
  <si>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Se estan llevando a cabo las actividades del Plan de Bienestar Social e Incentivos, Plan Institucional de Capacitacion. Se proyecta una evaluacion para determinar el impacto del Fortalecimiento y desarrollo del Talento Humano.</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</si>
  <si>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</si>
  <si>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Se visitó a la Uniremington en medellín, promocionando la inmersión del centro de lenguas. Se contrató una empresa para la expedición de los tiquetes para promocionar el centro de lenguas.</t>
  </si>
  <si>
    <t>Se realizó la celebración del dia de la lengua materna.</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</si>
  <si>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</si>
  <si>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Corrresponde al contrato de la coordinadora del Proyecto. (9 meses)</t>
  </si>
  <si>
    <t>Ya se realizaron los Estudios previos y se solicitó el certificado de disponibilidad presupuestal. Igualmente se allegaron al area de contratación las cotizaciones de posibles oferentes.</t>
  </si>
  <si>
    <t>Corresponde al contrato del personal a cargo del mantenimiento de los equipos. ( 10 meses)</t>
  </si>
  <si>
    <t>Pertenece al proceso de apoyo logístico. Se entregó al area de contratacion los certificados de disponibilidad presupuestal.</t>
  </si>
  <si>
    <t>La labor con la Instituciones de la Media para lograr que los estudiantes Articulen con el INFOTEP, se realizó a principios del Año con las siguientes instituciones vinculadas: Sagrada Familia, Bolivariano, Flowers Hill, Brooks Hill, Inedas, Junin (PVA).</t>
  </si>
  <si>
    <t>La vinculación del Personal quien desarrollará la estrategia ya se encuentra laborando. Ya se han iniciado los procesos con los padres de familia.</t>
  </si>
  <si>
    <t>Corrresponde al contrato de la profesional en psicologia del Proyecto. (10 meses)</t>
  </si>
  <si>
    <t>Ya se solicitó el certificado de disponibilidad presupuestal y se netregaron los estudios previos al area de contratacion</t>
  </si>
  <si>
    <t>Esta actividad se realiza al final de cada semestre.</t>
  </si>
  <si>
    <t>La fase de autoevaluación no ha dado inicio al desarrollo, debido a que no se ha entregado la fecha de la visita de consejeros por parte del CNA, el proceso quedo actualmente y desde el  2 de marzo de 2018, se visualiza en platorma en tramite de visita de consejeros</t>
  </si>
  <si>
    <t>En el primer semestre /2018-I), se matricularon en primer semestre 395 estudiantes en los diferentes programas técnicos profesionales .</t>
  </si>
  <si>
    <t>En el primer semestre (2018-I), el total de estudiantes matriculados en los diferentes programas técnicos profesionales asciende a 951 estudiantes.</t>
  </si>
  <si>
    <t>Se inicio trabajo para documentar las condiciones de calidad de los 10 programas por ciclos propedéuticos que se radicaran en SACES en la vigencia</t>
  </si>
  <si>
    <t>El plan de trabajo para adelantar el proceso de autoevaluación institucional que cobija todos los programas técnicos profesionales de la institución, avanza de acuerdo a lo planeado.</t>
  </si>
  <si>
    <t>A la fecha de corte se han matriculado 200 estudiantes en los diferentes programas de educación para el trabajo y desarrollo Humano, que equivalen a 50 estudiantes mas de lo esperado para el primer semestre</t>
  </si>
  <si>
    <t xml:space="preserve">A la fecha de corte solo se ha ejecutado el 7% de los recursos de inversión. Esto se debe a la no asignación de PAC por parte del Ministerio de Hacienda para adelantar los procesos contractuales.  </t>
  </si>
  <si>
    <t>Se formularon 2 proyectos nuevos para solicitar recursos de para la vigencia 2019, los cuales cumplen con la nueva metodología de cadena de valor del DNP</t>
  </si>
  <si>
    <t>Se formuló plan de acción para la vigencia 2018 y se publico oportunamente en la pagina web. Se realzo el primer seguimiento trimestral</t>
  </si>
  <si>
    <t xml:space="preserve">A la fecha de corte el avance del plan de acción de la oficina de internacionalización asciende al 20% de las actividades programadas. </t>
  </si>
  <si>
    <t>Formula medición Actividad</t>
  </si>
  <si>
    <t>Plan de trabajo para la implementación del Código de Integridad elaborado</t>
  </si>
  <si>
    <t>Iniciativa para fomentar la cultura de la educación en derechos humanos, paz y derecho humanitario elaborada</t>
  </si>
  <si>
    <t>Caracterización de ciudadanos, usuarios o grupos de interés formulada o actualizada</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</si>
  <si>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 PAA. </t>
  </si>
  <si>
    <t>Formular el plan de fortalecimiento institucional para el Sistema de Gestión de la entidad.</t>
  </si>
  <si>
    <t xml:space="preserve">Realizar el autodiagnóstico del MIPG V2 para la entidad y elaborar el plan de trabajo para fortalecer las poíticas de gestión y desempeño institucional y el cumplimiento de requisitos </t>
  </si>
  <si>
    <t># de informes elaborados</t>
  </si>
  <si>
    <t>Estrategia de comunicación externa e interna para visibilizar la gestión institucional elaborada</t>
  </si>
  <si>
    <t>Informes de PQRSD publicados</t>
  </si>
  <si>
    <t>iniciativa de innovación abierta implementada</t>
  </si>
  <si>
    <t xml:space="preserve">Formular, ejecutar y hacer seguimiento al  plan de accesibilidad para la vigencia </t>
  </si>
  <si>
    <t xml:space="preserve">Porcentaje de ejecución del plan </t>
  </si>
  <si>
    <t># de actividades ejecutadas oportunamente del plan de Gestión Documental
_________________________________ x 100
Total actividades definidas en el plan de Gestión Documental</t>
  </si>
  <si>
    <t># de actividades ejecutadas oportunamente registradas y reporte de novedades y Hojas de vida vinculadas en el SIGEP
_________________________________ x 100
Total actividades a registro y reporte de novedades y Hojas de vida vinculadas en el SIGEP</t>
  </si>
  <si>
    <t># de actividades ejecutadas oportunamente del plan de accesibilidad
_________________________________ x 100
Total actividades   del plan de accesibilidad</t>
  </si>
  <si>
    <t># de actividades publicada oportunamente de la información institucional derivada del cumplimiento de la Ley 1712 de 2014. Decreto 103 de 2015 y Resolución 3564 de 2015
_________________________________ x 100
Total actividades  a publicar de la información institucional, derivada del cumplimiento de la Ley 1712 de 2014. Decreto 103 de 2015 y Resolución 3564 de 2015</t>
  </si>
  <si>
    <t># de actividades ejecutadas oportunamente de la estrategia  para visibilizar la gestión institucional
_________________________________ x 100
Total actividades  para visibilizar la gestión institucional</t>
  </si>
  <si>
    <t># de Componentes ejecutados del Plan Estratégico de Talento Humano
_________________________________ x 100
Total de componentes del Plan Estratégico de Talento Humano</t>
  </si>
  <si>
    <r>
      <rPr>
        <i/>
        <sz val="12"/>
        <rFont val="Calibri"/>
        <family val="2"/>
        <scheme val="minor"/>
      </rPr>
      <t xml:space="preserve"> # </t>
    </r>
    <r>
      <rPr>
        <sz val="12"/>
        <rFont val="Calibri"/>
        <family val="2"/>
        <scheme val="minor"/>
      </rPr>
      <t>de  servidores de Entidad Adscrita y/o Vinculada y su núcleo familiar caracterizados
_________________________________ x 100
# Total de servidores de Entidad Adscrita y/o Vinculada y su núcleo familiar a caracterizar</t>
    </r>
  </si>
  <si>
    <t xml:space="preserve">Total de personas diagnosticadas en los componentes del PETH, referencia Matriz GETH
________________________________ x 100
Total de la población de la Entidad </t>
  </si>
  <si>
    <t># Actividades ejecutadas del Plan de SGSST
_________________________________ x 100
Total de actividades del Plan SGSST</t>
  </si>
  <si>
    <t>#  Actividades de vinculo laboral ejecutadas oportunamente
_________________________________ x 100
Total de actividades relacionadas con el vinculo laboral</t>
  </si>
  <si>
    <t># Actividades para fortalecer el ambiente laboral y la cultura organizacional de la entidad, ejecutadas oportunamente
_________________________________ x 100
Total de actividades relacionadas con fortalecimiento del ambiente laboral y la cultura organizacional de la entidad</t>
  </si>
  <si>
    <r>
      <rPr>
        <i/>
        <sz val="12"/>
        <rFont val="Calibri"/>
        <family val="2"/>
        <scheme val="minor"/>
      </rPr>
      <t xml:space="preserve"> # </t>
    </r>
    <r>
      <rPr>
        <sz val="12"/>
        <rFont val="Calibri"/>
        <family val="2"/>
        <scheme val="minor"/>
      </rPr>
      <t>de  actividades definidas en el Plan de trabajo ejecutadas
_________________________________ x 100
Total de actividades del Plan de trabajo</t>
    </r>
  </si>
  <si>
    <t># de actividades ejecutadas oportunamente en el Plan de Acción Institucional
_________________________________ x 100
Total actividades en el Plan de Acción Institucional</t>
  </si>
  <si>
    <t># de compromisos, obligaciones y pagos realizados oportunamente
_________________________________ x 100
Total de compromisos, obligaciones y pagos establecidos en un periodo de tiempo</t>
  </si>
  <si>
    <t># de proyectos de inversión formulados o ajustados a la estructura de cadena de valor de los programas presupuestales 2019
________________________________ x 100
Total de proyectos de inversión</t>
  </si>
  <si>
    <t># de actividades ejecutadas oportunamente en el plan de fortalecimiento institucional
_________________________________ x 100
Total actividades en el Plan de fortalecimiento institucional</t>
  </si>
  <si>
    <t>Presupuesto de la entidad ejecutado oportunamente
____________________________________ x 100
Presupuesto programado</t>
  </si>
  <si>
    <t># de actividades ejecutadas oportunamente en el Plan para la implementación de la Política de Gobierno Digital
_________________________________ x 100
Total actividades en el Plan para la implementación de la Política de Gobierno Digital</t>
  </si>
  <si>
    <t># de actividades formuladas y ejecutadas oportunamente en el Plan de trabajo de seguridad digital
_________________________________ x 100
Total actividades en el Plan de trabajo de seguridad digital</t>
  </si>
  <si>
    <t># de actividades formuladas y ejecutadas oportunamente en el Plan de trabajo para la defensa jurídica del Estado
_________________________________ x 100
Total actividades en el Plan de trabajo para la defensa jurídica del Estado</t>
  </si>
  <si>
    <t>Procesos realizados en SECOP II
____________________________________ x 100
Total de procesos de la entidad</t>
  </si>
  <si>
    <t># de actividades formuladas y ejecutadas oportunamente en el Plan de trabajo de gestión ambiental
_________________________________ x 100
Total actividades en el Plan de trabajo de   de gestión ambiental</t>
  </si>
  <si>
    <t># de actividades formuladas y ejecutadas oportunamente en el plan de racionalización de trámites
_________________________________ x 100
Total actividades en el plan de racionalización de trámites</t>
  </si>
  <si>
    <t># de actividades formuladas y ejecutadas de la Estrategia de participación ciudadana
_________________________________ x 100
Total actividades de la Estrategia de participación ciudadana</t>
  </si>
  <si>
    <t># de actividades formuladas y ejecutadas de la Estrategia de rendición de cuentas
_________________________________ x 100
Total actividades de la Estrategia de de rendición de cuentas</t>
  </si>
  <si>
    <t># de actividades formuladas y ejecutadas del  plan de trabajo para fortalecer la constitución de alianzas orientadas al fortalecimiento de los fines Misionales de la entidad
_________________________________ x 100
Total actividades del  plan de trabajo para fortalecer la constitución de alianzas orientadas al fortalecimiento de los fines Misionales de la entidad</t>
  </si>
  <si>
    <t># de actividades ejecutadas oportunamente de la estrategia de seguimiento y evaluación institucional
_________________________________ x 100
Total actividades de la estrategia de seguimiento y evaluación institucional</t>
  </si>
  <si>
    <t xml:space="preserve"># de actividades ejecutada del plan de trabajo del Autodiagnóstico del MIPG V2
_________________________________ x 100
Total actividades del plan de trabajo del Autodiagnóstico del MIPG V2 </t>
  </si>
  <si>
    <t># de reportes externos entregados oportunamente (SINERGIA, SPI entre otros)
_________________________________ x 100
Total de reportes externos definidos</t>
  </si>
  <si>
    <t>Documento con la metodología/procedimiento(s) y la estrategia elaborado</t>
  </si>
  <si>
    <t># de actividades ejecutadas oportunamente del plan de trabajo
_________________________________ x 100
Total actividades del plan de trabajo</t>
  </si>
  <si>
    <t># de actividades ejecutadas oportunamente de la estrategia para fortalecer la cultura del autocontrol y  la autoevaluación en la entidad
_________________________________ x 100
Total actividades definidas en la estrategia para fortalecer la cultura del autocontrol y  la autoevaluación en la entidad</t>
  </si>
  <si>
    <t xml:space="preserve"> Formular y desarrollar un plan de trabajo para la gestión del riesgo de la entidad</t>
  </si>
  <si>
    <t>Hacer seguimiento al plan de trabajo para la gestión del riesgo en la entidad</t>
  </si>
  <si>
    <t># de actividades desarrolladas oportunamente en el plan de trabajo
_________________________________ x 100
Total actividades definidas en el plan de trabajo</t>
  </si>
  <si>
    <t># de actividades ejecutadas oportunamente en el plan de trabajo
_________________________________ x 100
Total actividades definidas en el plan de trabajo</t>
  </si>
  <si>
    <t># de actividades desarrolladas oportunamente en el Programa Anual de Auditoria
_________________________________ x 100
Total actividades definidas en el Programa Anual de Auditoria</t>
  </si>
  <si>
    <t># de acciones de mejoramiento ejecutadas oportunamente _________________________________ x 100
Total de acciones de mejoramiento</t>
  </si>
  <si>
    <t xml:space="preserve">Realizar seguimiento al cumplimiento y efectividad de las acciones de mejoramiento generadas en las diferentes fuentes de evaluación.
</t>
  </si>
  <si>
    <r>
      <rPr>
        <b/>
        <sz val="12"/>
        <rFont val="Calibri"/>
        <family val="2"/>
        <scheme val="minor"/>
      </rPr>
      <t xml:space="preserve">DISEÑAR, ACTUALIZAR Y HACER SEGUIMIENTO AL PLAN ESTRATEGICO DE TALENTO HUMANO: </t>
    </r>
    <r>
      <rPr>
        <sz val="12"/>
        <rFont val="Calibri"/>
        <family val="2"/>
        <scheme val="minor"/>
      </rPr>
      <t xml:space="preserve">Actualizar y hacer seguimiento del plan estratégico de Talento Humano, con todos los componentes definidos y rutas determinadas por el MIPG. </t>
    </r>
  </si>
  <si>
    <r>
      <rPr>
        <b/>
        <sz val="12"/>
        <rFont val="Calibri"/>
        <family val="2"/>
        <scheme val="minor"/>
      </rPr>
      <t xml:space="preserve">DIRECCIONAMIENTO  PLANEACION Y CARACTERIZACION : </t>
    </r>
    <r>
      <rPr>
        <sz val="12"/>
        <rFont val="Calibri"/>
        <family val="2"/>
        <scheme val="minor"/>
      </rPr>
      <t xml:space="preserve"> 
1. Realizar la caracterización de  los servidores de Entidad Adscrita y/o Vinculada y su núcleo familiar. 
2. Realizar el diagnóstico del talento humano de la misma en los componentes del PETH, referencia Matriz GETH. ( Medicion y seguimiento) </t>
    </r>
  </si>
  <si>
    <r>
      <rPr>
        <b/>
        <sz val="12"/>
        <rFont val="Calibri"/>
        <family val="2"/>
        <scheme val="minor"/>
      </rPr>
      <t xml:space="preserve">SGSST: </t>
    </r>
    <r>
      <rPr>
        <sz val="12"/>
        <rFont val="Calibri"/>
        <family val="2"/>
        <scheme val="minor"/>
      </rPr>
      <t xml:space="preserve">Desarrollar el plan de trabajo para el Sistema  de seguridad y salud en el trabajo y hacer medición y seguimiento a su impacto </t>
    </r>
  </si>
  <si>
    <r>
      <rPr>
        <b/>
        <sz val="12"/>
        <rFont val="Calibri"/>
        <family val="2"/>
        <scheme val="minor"/>
      </rPr>
      <t xml:space="preserve">VINCULACION, DESARROLLO Y CRECIMIENTO Y DESVINCULACION   LABORAL: </t>
    </r>
    <r>
      <rPr>
        <sz val="12"/>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</si>
  <si>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r>
      <rPr>
        <b/>
        <sz val="12"/>
        <rFont val="Calibri"/>
        <family val="2"/>
        <scheme val="minor"/>
      </rPr>
      <t xml:space="preserve">AMBIENTE Y CULTURA ORGANIZACIONAL :
</t>
    </r>
    <r>
      <rPr>
        <sz val="12"/>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y rendición de cuentas.</t>
    </r>
  </si>
  <si>
    <r>
      <rPr>
        <b/>
        <sz val="12"/>
        <rFont val="Calibri"/>
        <family val="2"/>
        <scheme val="minor"/>
      </rPr>
      <t xml:space="preserve">INTEGRIDAD : </t>
    </r>
    <r>
      <rPr>
        <sz val="12"/>
        <rFont val="Calibri"/>
        <family val="2"/>
        <scheme val="minor"/>
      </rPr>
      <t>Adoptar, Divulgar, ajustar a la entidad y realizar el plan de trabajo para implementación del Código de Integridad</t>
    </r>
  </si>
  <si>
    <r>
      <rPr>
        <b/>
        <sz val="12"/>
        <rFont val="Calibri"/>
        <family val="2"/>
        <scheme val="minor"/>
      </rPr>
      <t xml:space="preserve">FORTALECIMIENTO Y DESARROLLO DEL TALENTO HUMANO : </t>
    </r>
    <r>
      <rPr>
        <sz val="12"/>
        <rFont val="Calibri"/>
        <family val="2"/>
        <scheme val="minor"/>
      </rPr>
      <t>Formular y hacer seguimiento a los planes asociados al  crecimiento y desarrollo profesional de la entidad  (Clima Organizacional, Plan de bienestar, Incentivos, Inducción y Reinducción, 
Capacitación, Desarrollo de Competencias, Cultura Organizacional).</t>
    </r>
  </si>
  <si>
    <t># Actividades de los  planes asociados al  fortalecimiento y desarrollo del talento humano de la entidad ejecutadas oportunamente
_________________________________ x 100
Total de actividades de los  planes asociados al  fortalecimiento y desarrollo del talento humano de la entidad</t>
  </si>
  <si>
    <t xml:space="preserve">Realizar un diagnóstico de capacidades y entornos institucionales. </t>
  </si>
  <si>
    <t>Formula Medición Actividad</t>
  </si>
  <si>
    <t>Formular el presupuesto, armonizando  la planeación estratégica y la programación presupuestal para la toma de decisiones.</t>
  </si>
  <si>
    <t>100% del presupuesto alineado con la planeación estratégica</t>
  </si>
  <si>
    <t>Formular y ejecutar Plan para la implementación de la Política de Gobierno Digital para la entidad en función de los lineamiento de Min Tic.</t>
  </si>
  <si>
    <t>Encuesta de satisfacción de servicios</t>
  </si>
  <si>
    <t>Definición o ajuste de la metodología/procedimiento(s) y la estrategia para la gestión del conocimiento</t>
  </si>
  <si>
    <t>Estrategia elaborada</t>
  </si>
  <si>
    <t>Formular y desarrollar un plan de trabajo para la gestión del riesgo de la entidad</t>
  </si>
  <si>
    <t xml:space="preserve">Formular y Desarrollar una estrategia para fortalecer la cultura del autocontrol y  la autoevaluación en la entidad
</t>
  </si>
  <si>
    <t>PLAN DE ACCIÓN SECTORIAL 2018</t>
  </si>
  <si>
    <t>Plan Estratégico de Talento Humano formulado</t>
  </si>
  <si>
    <t># de controles ejecutados
_______________________ x 100
Total de controles</t>
  </si>
  <si>
    <t>Documento Diagnóstico</t>
  </si>
  <si>
    <t>Actualmente la entidad realizó el autodiagnóstico, se conformó el grupo, que se capacitará para definir la metodología y estrategias</t>
  </si>
  <si>
    <t xml:space="preserve"> </t>
  </si>
  <si>
    <t>El Plan estrategico de Talento Humano se encuentra diseñado y actualizado.</t>
  </si>
  <si>
    <t xml:space="preserve">Existe un Manual de Funciones y Requisitos Mínimos ajustados según las necesidades del servicio.  La Provisión del personal de planta está ocupada de manera provisional hacia un próximo concurso de meritos a nivel nacional.  La evaluación de desempeño laboral cumple con lo requerido.  Los servidores del INFOTEP reciben sus incentivos no pecuniarios.  El PIC tiene un avance cosiderable a la fecha reflejado en las diferentes capacitaciones de tipo administrativo y academico. El Plan de Bienestar Social e incentivos ha avanzado en ejecución de actividades mensuales en conjunto con el area de bienestar estudiantil. </t>
  </si>
  <si>
    <t xml:space="preserve">La caracterizacion de los servidores de la entidad  se avanzó con datos generales sin nucleo familiar. </t>
  </si>
  <si>
    <t>El Diagnostico del Talento Humano esta para diseño, por lo que actulamente se está realizando levantamiento de la informacion y estableciendo un plan de trabajo con actividades correspondientes al mismo.</t>
  </si>
  <si>
    <t>Actualización de la Matriz de identificación de peligros, evaluación y valoración de los riesgos.   Actualización de la matriz de requisitos legales.  Revisión y ajustes de la documentación de la designación del  responsable del Sistema de Gestión de Seguridad y Salud en el Trabajo, con la respectiva asignación de responsabilidades.   Entrega de la  Política de espacios libres de tabaco, alcohol y sustancias psicoactivas, para su aprobación por consejo directivo. Reuniones COPASST y CCL. Revisión y realización de ajustes al  programa de Capacitación y entrenamiento de SST. Actualización del programa de inspección. Actualización del  programa de estilo de vida saludable. inspecciones de seguridad de extintores con participación del COPASST. Vigilancia y control de plagas: Registro de fumigación. Realización de pausas activas. Registro de los examenes de ingreso.</t>
  </si>
  <si>
    <t>El Infotep realizó la evaluación de Desempeño corespondiente y los acuerdos que tienen que ver con el fluido desarrollo organizacional. La institucion se encuentra en el establecimiento de un plan de actividades de la mano de la oficina de Empleo Publico (Profesional del area Marcela Moreno).</t>
  </si>
  <si>
    <t>Se debe diseñar el plan ambiente y cutura laboral. Se conformó el Comité de Convivencia Laboral el cual adelanta actividades según su función para promover la convivencia laboral y fortalecer el ambiente laboral.</t>
  </si>
  <si>
    <t>Se programó para el próximo 17 de Abril, un taller con los servidores de planta y contratistas  liderado por la rectoría para el diseño del Codigo de Integridad</t>
  </si>
  <si>
    <t xml:space="preserve">Se proyecta incluir dentro del codigo de Integridad del INFOTEP los valores de respeto, honestidad, diligencia, justicia y compromiso. </t>
  </si>
  <si>
    <t>Actualmente nos encontramos en la etapa de revisión, con el fin de ajustar el plan de acción articulado a los 17 planes del MIPG</t>
  </si>
  <si>
    <t>No se ha iniciado este proceso</t>
  </si>
  <si>
    <t>Actualmente nos encontramos identificando los actores para la realización del  diagnóstico</t>
  </si>
  <si>
    <t>Se realizan pagos a los compromisos establecidos en el primer trimestre</t>
  </si>
  <si>
    <t>Se formularton los proyectos de inversión de Infotep, para los programas presupuestales del año 2019.</t>
  </si>
  <si>
    <t>El contrato a esta adjudicado  se encuentra en proceso de aprobación de muestras por parte del supervisor del contrato</t>
  </si>
  <si>
    <t>El contrato ya fue adjudicado . Las actividades se iniciarán una vez los estudiantes entren de su periodo de vacaciones.</t>
  </si>
  <si>
    <t>Ya se han iniciado los procesos con los padres de familia.</t>
  </si>
  <si>
    <t>El contrato fue adjudicado  los bonos entregados. Los estudiantes a se encuentran haciendo uso del servicio</t>
  </si>
  <si>
    <t xml:space="preserve">En te primer semestre no se vio la necesidad de realizar actividades de plan de mejoramiento.  Generalemte se realiza cuando hay estudiantes con necesidades de refuerzo  mejormaiento. </t>
  </si>
  <si>
    <t>Durante el segundo trimestre 2018 desde el área de bienestar se han realizado las siguientes actividades orientadas a Implementar el Plan de Acceso permanencia y graduación: Adquisición de los bonos de transporte la adquisición de las camisetas para la limpieza del borda costero, inicio del trámite para la adquisición de las agendas institucionales,continuan los seguimiento a los casos de posibles deserciones, practicas y presentación del grupo de danzas tipicas y contemporaneas institucional, evaluación y asesoria deportiva, atención al gimnasio, atención por parte del área de salud y psicología, microferia de servicios.</t>
  </si>
  <si>
    <t xml:space="preserve">Entre las actividades desarrolladas por bienestar durante este trimestre estan: Taller "Cultura de Paz y Derechos Humanos, Prevención del Tabaquismo, Taller de Enfermedades Crónicas no Transmisibles (toma de talla, peso, tamizaje y glucometria), Charla-taller sobre alementación Saludable (educación en nutrición), Charla Sexualidad responsable, Prevención de ITS, Planificación Familiar.   </t>
  </si>
  <si>
    <t xml:space="preserve">Las ejecución de estas actividades se han desarrollado en su mayoría, no solo se han realizado asesorias desde el área de salud, psicología y deporte, tambien se han desarrollado las actividades desde el áera de Recreación y Deporte y Desarrollo Humano.  </t>
  </si>
  <si>
    <t>Se visitó a la Uniremington en medellín, promocionando la inmersión del centro de lenguas. Se contrató una empresa para la expedición de los tiquetes para promocionar el centro de lenguas. Se mandaron a imprimir flyers para la inmersión del centro de lenguas y cultura</t>
  </si>
  <si>
    <t>Se realizó la celebración del dia de la lengua materna. Se participo en el més de abril en elCiclo de Conferencias del Campo Profesional e Investigativo, del departamento de lenguas en la UCEVA TULÚA, al igual que en el més de junio, se participó en el immersion day en el mes de Junio en la UCEVA de Tulúase realizarón las vacaciones recreativas con enfasis en inglés con un total de 21 niños, siendo el programa todo un exito.</t>
  </si>
  <si>
    <t xml:space="preserve">Fue adjudicada contratación a IES para que poye la creación de la nueva oferta académica basado en el estudio de mercado que la institución realizó en diciembre del año pasado. La IES ya se encuentra trabajando en los documentos  maestros con   las quince condiciones de calidad establecidas por el ministerio de educación nacional. </t>
  </si>
  <si>
    <t>Se estableció alianza con IES para la profesionalización de nuestros egresados y otros interesados en las carrera de Administración de empresas y contaduria Pública.</t>
  </si>
  <si>
    <t>Se siguen los lineamientos de Minhacienda para la ejecución del presupuesto de la institución.</t>
  </si>
  <si>
    <t>Se deben revisar algunas metricas en el plan de GD formulado, se han venido ejecutando las actividades propuestas.</t>
  </si>
  <si>
    <t>Se avanzó en la contratación del especialista en seguridad digital con el fin de formular el plan de trabajo, el cual se encuentra en proceso de  formulación para su posterior adopción e implementación.</t>
  </si>
  <si>
    <t>Se registró en el sistema EKOGUI y se asignaron los roles.</t>
  </si>
  <si>
    <t>El total de actividades programadas en el PAA para la vigencia 2018 es de 164 las cuales se realizaron 46 para un total de 28% de actividades realizadas.</t>
  </si>
  <si>
    <t>El plan de trabajo de gestión ambiental se formuló en febrero. El siguiente paso es iniciar la ejecución del mismo de acuerdo a lo planteado.</t>
  </si>
  <si>
    <t>No se ha iniciado proceso</t>
  </si>
  <si>
    <t xml:space="preserve">Se diseñaron los instrumentos de medicion de satisfaccion del cliente frente a los servicios, una encuesta que sera implementada inmediatamente finalizado la prestacion del servicio. </t>
  </si>
  <si>
    <t>Al principio de la vigencia se formuló la estrategia de participación ciudadana como componente del plan anticorrupción y requerimiento normativo de la institución. Se encuentra publicado en la página web y sus actividades</t>
  </si>
  <si>
    <t>La estrategia de rendición de cuentas se formuló y publicó en la página web al principio de la vigencia, y se socializó a los funcionarios para que se pueda iniciar la ejecución del mismo.</t>
  </si>
  <si>
    <t>Se convoca a comité SIG para la toma de decisiones y las orientaciones necesarias para definir los criterios de formulacion del plan de fortalecimiento para el SIG.</t>
  </si>
  <si>
    <t>se cumple con el porcentaje de la meta, toda vez que en la apropiación tenemos un valor de distribución previo concepto que no puede ser ejecutado ya que se encuentra bloqueado.</t>
  </si>
  <si>
    <t>Nos encontramos en el sistema Ekogui para la defensa judicial del estado, con todos los perfiles y roles asignados</t>
  </si>
  <si>
    <t>No se ha ejecutado la encuesta</t>
  </si>
  <si>
    <t>Se formuló el plan de Racionalización de Trámites</t>
  </si>
  <si>
    <t>El plan de racionalización de trámites se encuentra formulado y en proceso de ejecución, de acuerdo a los lineamientos que la función pública dicta al respecto.</t>
  </si>
  <si>
    <t>Se ha diseñado, actualizado y realizado el seguimiento del Plan Estrategico de Talento Humano</t>
  </si>
  <si>
    <t xml:space="preserve">Avance en un 25% en la promoción, prevención y toma de conciencia en Salud y Seguridad, plan de incentivos y de movilidad, plan de bienestar a los empleados ampliado por ventajas de la caja de compensacion, capacitacione especifica al personal docente y de planta. Gestion del conflicto apartir de la implementacion del Comite de Convivencia laboral. </t>
  </si>
  <si>
    <t xml:space="preserve">Se ha realizado el diagnostico a la población al 45%, y falta optimizar los planes en su totalidad en especial el de bienestar. </t>
  </si>
  <si>
    <t>Actualizacion de la Politica de SST, actualizacion de la Matriz de requisitos legales, Designacion del responsable del SG-SST, ajuste en la documentacion de las responsabilidades especificas en el SG-SST, Realizacion del curso virtual de SG-SST (50 horas), reuniones COPASST, reuniones CCL, capacitacion al COPASST y al CCL, Creacion del formato de quejas de acoso laboral por el CCL, Actualizacion de la estadisticas y de ausentismo laboral, Adquisicion del Botiquin de primeros auxilios, inspeccion de extintores, vigilancia y control de plagas (fumigacion), actualizacion de analisis de vulnerabilidad, plan de emergencias, reunion de brigadas, realizacion de pausas activas, Higiene postural y manejos de cargas, que hacer en casos de accidentes, incidentes y enfermedades, manejo y conservacion de la voz para docentes.</t>
  </si>
  <si>
    <t>Desarrollo de las competencias y la capacitacion especifica:  Secop II, Viaticos en SIIF Nación, Diplomado Programa Integral de capacitaciones en el Catálogo de Clasificación presupuestal, Guia metodologica de trámites, Google Apps, Induccion Docente 2018,</t>
  </si>
  <si>
    <t>Plan de vacantes actualizado, actividades de movilidad, Diplomado en ACAC para el reconocimiento del GrupLAC en Colciencias, Aproximacion a la Educacion Colombiana en la Escuela Corporativa (3 módulos), Introducción al codigo de Integridad,  Taller ¿tu discriminas? para docentes y colaboradores,</t>
  </si>
  <si>
    <t>Se han adelantado 5 reuniones del Comité de Convivencia Laboral y una capacitacion al mismo. Ademas se diseño el formato de quejas de acoso laboral por el comité de Convivencia laboral. Se realizo un taller liderado por la Defensoria del Pueblo basado en la tolerancia cuyo nombre fue ¿Tu discriminas? para docentes y colaboradores. Se definieron las funciones y responsables en el Comite de Convivencia Laboral(Ley 1010 del 2006)</t>
  </si>
  <si>
    <t>Se realizó la jornada de Introduccion al Codigo de Integridad en la cual se definio los valores institucionales. Esta jornada se conto con la participación de todos los servidores de planta y con contratistas.</t>
  </si>
  <si>
    <t>Construccion del Codigo de Integridad</t>
  </si>
  <si>
    <t>El plan de acción institucional del año 2018, articula los planes solicitados en MIPG, cuenta con 71 actividades de las cuales van en marcha 35.</t>
  </si>
  <si>
    <t>Nos encontramos recolectando los insumos para la realización del diagnóstico definir cuales son las áreas, funciones y personal</t>
  </si>
  <si>
    <t>Se realizan pagos a los compromisos establecidos en el segundo trimestre</t>
  </si>
  <si>
    <t>Se realizaron reuniones periodicamente  para fortalecer los proyectos generados y liderados por el semillero de investigacion.</t>
  </si>
  <si>
    <t>El grupo de investigacion realizó el curso: Plataforma SCIENTI Y CATEGORIZACION DE GRUPOS teniendo como objetivo participar en la proxima convoctaroia de colciencia para categorizacion de grupos.</t>
  </si>
  <si>
    <t>Se realizó intercambio de saberes con la institucion COLMAYOR.</t>
  </si>
  <si>
    <t>Inclusion en la Rede de emprendimeinto departamental.</t>
  </si>
  <si>
    <t>Se ejecutó una estrategia  en el marco del día mundial del medio ambiente y 2 campañas de divulgación enfocadas en la  III jornada de limpieza del borde costero y concurso de compromiso ambiental</t>
  </si>
  <si>
    <t>Para el segundo trimestre se realizó una (1) alianza con la FAC, Secretaria de desarrollo social, ICBF y comunidad del sector del Barrack para la jornada de la celebracion del dia de la familia</t>
  </si>
  <si>
    <t>Participación de 6 funcionarios de la institución en actividad académica denominada Diplomado internacional sobre protocolo de estado y ceremonial diplomático.</t>
  </si>
  <si>
    <t>Participacion en el estudio que esta realizando la RCI Nodo norte  de los ejes: Gestión de la iInternacionalización e Internacionalización del Currículo.</t>
  </si>
  <si>
    <t>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Se participó en el Taller de...</t>
  </si>
  <si>
    <t>Acceso y Permanencia: Se esta adelantando convenio con el Departamento de la Prosperidad Social DPS, para que nuestros estudiantes participen en la iniciativa Jovenes en Acción.</t>
  </si>
  <si>
    <t>Se formula plan de trabajo durante la asistencia técnica del MEN, se entrega el MSPI actualizado y se establece el cronograma de los entregables, se envía manual de políticas y política a revisión, se están desarrollando los 10 procedimientos de seguridad, se tienen 6 desarrollados.</t>
  </si>
  <si>
    <t>La institución cuenta con comunicación externa e interna</t>
  </si>
  <si>
    <t>Por instrucciones del proceso de fortalecimiento, se encuentra en revisión el procedimiento y las pruebas en la página web de la institución.
Se aclara que los informes si se realizan, pero no han sido publicados toda vez que la herramienta se ajusto por recomendación de la SDO del MEN</t>
  </si>
  <si>
    <t>Aún no se cuenta con una iniciativa de innovación abierta.</t>
  </si>
  <si>
    <t>Se realizo la caracterizacion del personal de planta: Cargo, codigo, cargo, dependencia, nivel, tipo de nombramiento, formacion, experiencia especifica, según el decreto 1571 (Reestructuracion de la planta), aun hace falta complementar la informacion del nucleo familiar.</t>
  </si>
  <si>
    <t xml:space="preserve">Actualización del documento caracterización del ciudadano, se encuentra en revisión, para su parametrización y aplicación </t>
  </si>
  <si>
    <t>La institución espera revisar modelos referentes, con el fin de realizar la iniciativa</t>
  </si>
  <si>
    <t>El presupuesto se armoniza acorde con los proyectos de inversión del año 2018</t>
  </si>
  <si>
    <t>El presupuesto se armoniza acorde con el Plan de Desarrollo Institucional, Plan de Acción y sus proyectos de inversión del año 2018</t>
  </si>
  <si>
    <t xml:space="preserve">Se concluye de parte del comité SIG en sesion del 10 de Abril, que el plan de trabajo del sistema integrago de Gestion, se debe formular de acuerdo a lo demandando por MIPG version 2. Sin embargo el referente de trabajo actual es el plan de mejoramiento institucional en el marco de las acciones solicitadas por el grupo de inspeccion y vigilacia del MEN, de ese plan de mejoramiento se reporta el avance. </t>
  </si>
  <si>
    <t>Las actividades ejecutadas son: Campaña #yocreoeninfotep, Campaña #yoapoyoalInfotep,Plan de medios de comunicación, Estrategia social media, Estrategía de comunicación interna buen clima organizacional e Infotep al Barrio</t>
  </si>
  <si>
    <t>Se viene revisando los documentos de GEL trabajados; Se estan actualizando los documentos con base en la nueva estrategia de Gobierno Digital correspondiente al decreto 1008 del 14 de junio de 2018. Según las evidencias y plan de trabajo que se viene desarrollando para el cumplimiento. Se viene actualizando el Plan Estratégico de Tecnologías de la Información bajo el nuevo decreto. 36 Actividades Formuladas/12 actividades ejecutadas</t>
  </si>
  <si>
    <t>Se formula plan de trabajo durante la asistencia técnica del MEN, se entrega el MSPI actualizado y se establece el cronograma de los entregables. Actividades ejecutadas:
1. Autodiagnóstico del MSPI
2. Identificar el nivel de madurez del SPI.
3. Identificación de vulnerabilidades técnicas y administrativas.
4. Elaboración de la Política General y el Manual de Polítcas del Seguridad de la Información.
5. Procedimiento de Seguridad del Recurso Humano.
6. Procedimiento de Gestión de Activos.
7. Procedimiento de Control de Acceso.
8. Procedimiento de Criptografía.
9. Procedimiento de Seguridad Física y del Entorno.
10. Procedimiento Seguridad de las operaciones.
11. Procedimiento de Seguridad de las Comunicaciones.
12. Procedimiento de Gestión de Incidentes de Seguridad.
13. Procedimiento de Adquisición, Desarrollo y Mantenimiento de Sistemas de Información.</t>
  </si>
  <si>
    <t>En el 2 trimestre el número total de estudiantes fue de 96 discriminados así :CURSO DE IDIOMAS (INGLÉS)71, y Primera Infancia 25</t>
  </si>
  <si>
    <t>A la fecha no se ha avanzado en este ítem, la estrategia y herramienta serán formuladas antes del corte del segundo trimestre.</t>
  </si>
  <si>
    <t>Se realizó el autodiagnóstico se realizó y se entregarán los resultados en Abril 2018</t>
  </si>
  <si>
    <t>No se realizado comité de desarrollo institucional</t>
  </si>
  <si>
    <t>Se viene cumpliendo con todos los reportes en aplicativos nacionales y sectoriales. En el SPI se han presentado algunos incovenientes con el reporte de información que se han reportado al DNP para darles solución.</t>
  </si>
  <si>
    <t>A la espera en el porcentaje de cumplimiento en el FURAG, último trimestre de 2017</t>
  </si>
  <si>
    <t xml:space="preserve">No se ha realizado seguimiento </t>
  </si>
  <si>
    <t>La Entidad aún no elabora el segmento de niños, Gestión documental, Costos de reproducción, Registros de Activos de información, Índice de información clasificada y reservada, Información para la población vulnerable, Participación en la formulación de políticas.</t>
  </si>
  <si>
    <t>Plan de Accesibilidad Formulado, y con avances en ejecución.</t>
  </si>
  <si>
    <t xml:space="preserve">Anteriormente los problemas que se trabajaban con el validador Tawdis estaban en más de 1000 problemas, con fecha final a tercer corte, 0 Problemas detectados de forma automática
No hay problemas de carácter automático, Deben revisarse de forma manual las advertencias y los puntos no verificados para poder garantizar un nivel de Accesibilidad adecuado, Se han venido trabajando los mecanismos de contactos 100% accesibles, y los contenidos audiovisuales también.
</t>
  </si>
  <si>
    <t>Se reportaron 6 novedades de retiro, 5 novedades de ingreso, de 44 hojas de vida se cargaron 40 a 31 de marzo</t>
  </si>
  <si>
    <t>Se solicitó capacitación y acompañamiento al MEN, con el fin de dar inicio con un plan de trabajo articulado que cumpla con lo requerido por ley para la gestión documental de la Institución</t>
  </si>
  <si>
    <t>Se encuentra en ejecución la campaña de comunicación</t>
  </si>
  <si>
    <t>Aún no se han ajustado ni definidos los procedimientos para la implementación de esta dimensión en la institución. Lo anterior es un trabajo que proyectamos concertar con los líderes de procesos bajo la asesoría permanente de la líder de SIG. Adicionalmente, necesitamos capacitarnos al respecto, puesto que presentamos dudas sobre el proceso, lo cual estimamos hacer a corte del segundo trimestre para poder iniciar los ajustes que MIPG 2 exige.</t>
  </si>
  <si>
    <t>Está pendiente definir la estrategia  y  desarrolar la misma al interior de la entidad.</t>
  </si>
  <si>
    <t xml:space="preserve"> Esta actividad se hace en el primer cuatrimestre del año - a traves de los riesgos consolidados por  Planeacion de las diferentes Areas o Procesos de la entidad. Esta pendiente la Actualizacion de los riesgos Institucionales y de Corrupcion para la vigencia 2018.</t>
  </si>
  <si>
    <t>En el primer trimestre se avanzó en la formulación del programa anual de auditoría y en el mes de abril se procederá a su aprobacion por parte del organo competente.</t>
  </si>
  <si>
    <t>Se realizó el seguimiento al plan de mejoramiento suscrito con la CGR y a la fecha se esta consolidando el plan de mejoramiento con Inspeccion y vigilancia.   El proximo seguimiento se realizara al cierre de Junio 30 de 2018.</t>
  </si>
  <si>
    <t>Se viene avanzando en la ejecucion de las actividades alli planteadas -b esta pendiente iniciar las auditorias  de gestion programadas</t>
  </si>
  <si>
    <t>Al cierre del mes de junio de 2018- se realizo el seguimiento al plan de mejoramiento suscrito con la CGR-  esta pendiente formalizar el Plan de mejoramiento con Inspeccion y vigilancia del MEN</t>
  </si>
  <si>
    <t>Aunque  se realizan  acciones para fortalecer la cultura del autocontrol y autoevaluacion - estas no ebedecen a  actividades previamente pleneadas -  Para este punto se requiere acompañamiento y apoyo</t>
  </si>
  <si>
    <t>Sin ejecutar</t>
  </si>
  <si>
    <t>Se requiere actualizar los riesgos e incluir los procesos que no definieron sus riesgos</t>
  </si>
  <si>
    <t xml:space="preserve">Se viene desarrollando las estrategias de Usabilidad y accesibilidad que hacen parte de los fundamentos de acceso de la información correspondiente a la LEY 1712, revisión del cumplimiento en nivel AA según el plan de ejecución. Y Mecanismo de contacto con el sujeto obligado, Información de interes, Estructura Organica y de Talento Humano, Normatividad, Presupuesto, Planeación 70, contratación, </t>
  </si>
  <si>
    <t>Se viene trabajando en las revisiones manuales de los problemas que se indican en los validadores, referenciando si existe aplicabilidad o no de la alertas generadas, de los principios 50 se cumplen al 100% 30, correspondientes a los funfamentos de Perceptibilidad, Operabilidad, Comprensible y Robusto y directrices, se trabaja actualmente en la directriz,1.3 y 1.4 adaptable y distinguible, y directriz 3.1 y 3.2 legible y previsible, tercer trimestre se iniciara la evaluación manual para descartar o corregir las advertencias manuales.</t>
  </si>
  <si>
    <t>Se cargaron 46 hojas de vida al SIGEP</t>
  </si>
  <si>
    <t xml:space="preserve">No se han ejecutado actividades del plan de gestión documental </t>
  </si>
  <si>
    <t>plan se encuentra elaborado y terminado ultimos ajuste por calidad para ser socializado</t>
  </si>
  <si>
    <t>Se definieron 12 actividades del plan de racionalización de trámites, y se ejecutaron 2 de 12</t>
  </si>
  <si>
    <t>El plan de participación ciudadana cuenta con 6 actividades de las cuales se han ejecutado 2</t>
  </si>
  <si>
    <t>Se formularon 3 rendiciones de cuenta y se ejecutó 1</t>
  </si>
  <si>
    <t>Se esta trabajando en este plan de fortalecimiento, recogiendo la insumos.</t>
  </si>
  <si>
    <t xml:space="preserve">Evaluar el grado de cumplimiento del Modelo Integrado de Planeación y Gestión - MIPG por cada una de las entidades </t>
  </si>
  <si>
    <t># de actividades ejecutada del MIPG
_________________________________ x 100
Total actividades del MIPG</t>
  </si>
  <si>
    <t>De los siete componentes en promedio se llevan ejecutados un 40%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</si>
</sst>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 #,##0_);[Red]\(&quot;$&quot;\ #,##0\)"/>
    <numFmt numFmtId="164" formatCode="_-* #,##0_-;\-* #,##0_-;_-* &quot;-&quot;_-;_-@_-"/>
    <numFmt numFmtId="165" formatCode="_ &quot;$&quot;\ * #,##0.00_ ;_ &quot;$&quot;\ * \-#,##0.00_ ;_ &quot;$&quot;\ * &quot;-&quot;??_ ;_ @_ "/>
    <numFmt numFmtId="166" formatCode="_ * #,##0.00_ ;_ * \-#,##0.00_ ;_ * &quot;-&quot;??_ ;_ @_ "/>
    <numFmt numFmtId="167" formatCode="0.0%"/>
    <numFmt numFmtId="168" formatCode="_-* #,##0.00_-;\-* #,##0.00_-;_-* &quot;-&quot;_-;_-@_-"/>
    <numFmt numFmtId="169" formatCode="_-* #,##0.0_-;\-* #,##0.0_-;_-* &quot;-&quot;_-;_-@_-"/>
    <numFmt numFmtId="170" formatCode="#,##0_ ;\-#,##0\ "/>
    <numFmt numFmtId="171" formatCode="#,##0.00_ ;\-#,##0.00\ "/>
    <numFmt numFmtId="172" formatCode="#,##0.000_ ;\-#,##0.000\ "/>
  </numFmts>
  <fonts count="30">
    <font>
      <sz val="10"/>
      <name val="Arial"/>
    </font>
    <font>
      <sz val="11"/>
      <color theme="1"/>
      <name val="Calibri"/>
      <family val="2"/>
      <scheme val="minor"/>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10"/>
      <name val="Arial"/>
      <family val="2"/>
    </font>
    <font>
      <sz val="12"/>
      <name val="Arial"/>
      <family val="2"/>
    </font>
    <font>
      <sz val="12"/>
      <name val="Calibri"/>
      <family val="2"/>
    </font>
    <font>
      <sz val="10"/>
      <name val="Verdana"/>
      <family val="2"/>
    </font>
    <font>
      <sz val="10"/>
      <color theme="0"/>
      <name val="Arial"/>
      <family val="2"/>
    </font>
    <font>
      <sz val="11"/>
      <name val="Calibri "/>
    </font>
    <font>
      <b/>
      <sz val="9"/>
      <name val="Arial"/>
      <family val="2"/>
    </font>
    <font>
      <sz val="10"/>
      <name val="Calibri"/>
      <family val="2"/>
      <scheme val="minor"/>
    </font>
    <font>
      <b/>
      <sz val="16"/>
      <name val="Calibri"/>
      <family val="2"/>
      <scheme val="minor"/>
    </font>
    <font>
      <b/>
      <sz val="18"/>
      <name val="Calibri"/>
      <family val="2"/>
      <scheme val="minor"/>
    </font>
    <font>
      <u/>
      <sz val="10"/>
      <name val="Arial"/>
      <family val="2"/>
    </font>
    <font>
      <i/>
      <sz val="12"/>
      <name val="Calibri"/>
      <family val="2"/>
      <scheme val="minor"/>
    </font>
    <font>
      <sz val="9"/>
      <name val="Arial"/>
      <family val="2"/>
    </font>
    <font>
      <b/>
      <sz val="12"/>
      <name val="Arial"/>
      <family val="2"/>
    </font>
    <font>
      <sz val="10"/>
      <name val="Arial"/>
    </font>
    <font>
      <sz val="10"/>
      <color theme="1"/>
      <name val="Arial"/>
      <family val="2"/>
    </font>
    <font>
      <sz val="12"/>
      <color theme="1"/>
      <name val="Calibri"/>
      <family val="2"/>
      <scheme val="minor"/>
    </font>
  </fonts>
  <fills count="1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rgb="FF000000"/>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8"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7">
    <xf numFmtId="0" fontId="0" fillId="0" borderId="0"/>
    <xf numFmtId="166" fontId="4" fillId="0" borderId="0" applyFont="0" applyFill="0" applyBorder="0" applyAlignment="0" applyProtection="0"/>
    <xf numFmtId="165" fontId="4" fillId="0" borderId="0" applyFont="0" applyFill="0" applyBorder="0" applyAlignment="0" applyProtection="0"/>
    <xf numFmtId="0" fontId="3" fillId="0" borderId="0"/>
    <xf numFmtId="9" fontId="4" fillId="0" borderId="0" applyFont="0" applyFill="0" applyBorder="0" applyAlignment="0" applyProtection="0"/>
    <xf numFmtId="9" fontId="3" fillId="0" borderId="0" applyFont="0" applyFill="0" applyBorder="0" applyAlignment="0" applyProtection="0"/>
    <xf numFmtId="0" fontId="3" fillId="0" borderId="0"/>
    <xf numFmtId="9" fontId="11"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164" fontId="13" fillId="0" borderId="0" applyFont="0" applyFill="0" applyBorder="0" applyAlignment="0" applyProtection="0"/>
    <xf numFmtId="9" fontId="3" fillId="0" borderId="0" applyFont="0" applyFill="0" applyBorder="0" applyAlignment="0" applyProtection="0"/>
    <xf numFmtId="0" fontId="3" fillId="0" borderId="0"/>
    <xf numFmtId="164" fontId="13"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cellStyleXfs>
  <cellXfs count="359">
    <xf numFmtId="0" fontId="0" fillId="0" borderId="0" xfId="0"/>
    <xf numFmtId="3"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Border="1"/>
    <xf numFmtId="0" fontId="5" fillId="5" borderId="0" xfId="0" applyFont="1" applyFill="1" applyBorder="1" applyAlignment="1">
      <alignment vertical="center" wrapText="1"/>
    </xf>
    <xf numFmtId="0" fontId="5" fillId="6" borderId="0" xfId="0" applyFont="1" applyFill="1" applyBorder="1" applyAlignment="1">
      <alignment vertical="center" wrapText="1"/>
    </xf>
    <xf numFmtId="0" fontId="3" fillId="7" borderId="0" xfId="0" applyFont="1" applyFill="1" applyAlignment="1">
      <alignment vertical="center"/>
    </xf>
    <xf numFmtId="0" fontId="6" fillId="0" borderId="7" xfId="0" applyFont="1" applyFill="1" applyBorder="1" applyAlignment="1">
      <alignment horizontal="justify" vertical="center" wrapText="1"/>
    </xf>
    <xf numFmtId="9" fontId="6" fillId="4" borderId="7" xfId="0" applyNumberFormat="1" applyFont="1" applyFill="1" applyBorder="1" applyAlignment="1">
      <alignment horizontal="center" vertical="center"/>
    </xf>
    <xf numFmtId="9" fontId="0" fillId="0" borderId="0" xfId="7" applyFont="1"/>
    <xf numFmtId="0" fontId="0" fillId="0" borderId="0" xfId="0"/>
    <xf numFmtId="0" fontId="0" fillId="0" borderId="0" xfId="0" applyAlignment="1">
      <alignment horizontal="center" vertical="center"/>
    </xf>
    <xf numFmtId="0" fontId="7" fillId="8" borderId="7" xfId="0" applyFont="1" applyFill="1" applyBorder="1" applyAlignment="1">
      <alignment horizontal="center" vertical="center"/>
    </xf>
    <xf numFmtId="0" fontId="6" fillId="0" borderId="7" xfId="0" applyFont="1" applyFill="1" applyBorder="1" applyAlignment="1">
      <alignment horizontal="center" vertical="center" wrapText="1"/>
    </xf>
    <xf numFmtId="14" fontId="6" fillId="0" borderId="7" xfId="0" applyNumberFormat="1" applyFont="1" applyFill="1" applyBorder="1" applyAlignment="1">
      <alignment horizontal="center" vertical="center"/>
    </xf>
    <xf numFmtId="9" fontId="6" fillId="0" borderId="7" xfId="0" applyNumberFormat="1" applyFont="1" applyFill="1" applyBorder="1" applyAlignment="1">
      <alignment horizontal="center" vertical="center"/>
    </xf>
    <xf numFmtId="9" fontId="6" fillId="0" borderId="7" xfId="0" applyNumberFormat="1" applyFont="1" applyFill="1" applyBorder="1" applyAlignment="1">
      <alignment horizontal="center" vertical="center" wrapText="1"/>
    </xf>
    <xf numFmtId="9" fontId="6" fillId="0" borderId="7" xfId="0" applyNumberFormat="1" applyFont="1" applyFill="1" applyBorder="1" applyAlignment="1">
      <alignment horizontal="left" vertical="top" wrapText="1"/>
    </xf>
    <xf numFmtId="14" fontId="6" fillId="0" borderId="7" xfId="0" applyNumberFormat="1" applyFont="1" applyFill="1" applyBorder="1" applyAlignment="1">
      <alignment horizontal="center" vertical="center" wrapText="1"/>
    </xf>
    <xf numFmtId="9" fontId="6" fillId="4" borderId="7" xfId="7" applyFont="1" applyFill="1" applyBorder="1" applyAlignment="1">
      <alignment horizontal="center" vertical="center"/>
    </xf>
    <xf numFmtId="9" fontId="6" fillId="0" borderId="7" xfId="7" applyFont="1" applyFill="1" applyBorder="1" applyAlignment="1">
      <alignment horizontal="center" vertical="center" wrapText="1"/>
    </xf>
    <xf numFmtId="164" fontId="6" fillId="0" borderId="7" xfId="11" applyFont="1" applyFill="1" applyBorder="1" applyAlignment="1">
      <alignment horizontal="center" vertical="center" wrapText="1"/>
    </xf>
    <xf numFmtId="168" fontId="6" fillId="0" borderId="7" xfId="11" applyNumberFormat="1" applyFont="1" applyFill="1" applyBorder="1" applyAlignment="1">
      <alignment horizontal="center" vertical="center" wrapText="1"/>
    </xf>
    <xf numFmtId="164" fontId="6" fillId="0" borderId="7" xfId="11" applyNumberFormat="1" applyFont="1" applyFill="1" applyBorder="1" applyAlignment="1">
      <alignment horizontal="center" vertical="center" wrapText="1"/>
    </xf>
    <xf numFmtId="9" fontId="6" fillId="4" borderId="7" xfId="7" applyFont="1" applyFill="1" applyBorder="1" applyAlignment="1">
      <alignment horizontal="center" vertical="center" wrapText="1"/>
    </xf>
    <xf numFmtId="14" fontId="6" fillId="4" borderId="7" xfId="0" applyNumberFormat="1" applyFont="1" applyFill="1" applyBorder="1" applyAlignment="1">
      <alignment horizontal="center" vertical="center" wrapText="1"/>
    </xf>
    <xf numFmtId="164" fontId="6" fillId="4" borderId="7" xfId="11" applyFont="1" applyFill="1" applyBorder="1" applyAlignment="1">
      <alignment horizontal="center" vertical="center" wrapText="1"/>
    </xf>
    <xf numFmtId="9" fontId="6" fillId="4" borderId="7" xfId="0" applyNumberFormat="1" applyFont="1" applyFill="1" applyBorder="1" applyAlignment="1">
      <alignment horizontal="center" vertical="center" wrapText="1"/>
    </xf>
    <xf numFmtId="9" fontId="6" fillId="4" borderId="7" xfId="11" applyNumberFormat="1" applyFont="1" applyFill="1" applyBorder="1" applyAlignment="1">
      <alignment horizontal="center" vertical="center" wrapText="1"/>
    </xf>
    <xf numFmtId="0" fontId="6" fillId="10" borderId="7" xfId="3" applyFont="1" applyFill="1" applyBorder="1" applyAlignment="1" applyProtection="1">
      <alignment horizontal="center" vertical="center" wrapText="1"/>
      <protection locked="0"/>
    </xf>
    <xf numFmtId="9" fontId="6" fillId="4" borderId="7" xfId="12" applyFont="1" applyFill="1" applyBorder="1" applyAlignment="1">
      <alignment horizontal="center" vertical="center" wrapText="1"/>
    </xf>
    <xf numFmtId="168" fontId="6" fillId="4" borderId="7" xfId="11" applyNumberFormat="1" applyFont="1" applyFill="1" applyBorder="1" applyAlignment="1">
      <alignment horizontal="center" vertical="center" wrapText="1"/>
    </xf>
    <xf numFmtId="169" fontId="6" fillId="4" borderId="7" xfId="11" applyNumberFormat="1" applyFont="1" applyFill="1" applyBorder="1" applyAlignment="1">
      <alignment horizontal="center" vertical="center" wrapText="1"/>
    </xf>
    <xf numFmtId="10" fontId="6" fillId="0" borderId="7" xfId="7"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14" fontId="15" fillId="4" borderId="7" xfId="0" applyNumberFormat="1" applyFont="1" applyFill="1" applyBorder="1" applyAlignment="1">
      <alignment horizontal="center" vertical="center" wrapText="1"/>
    </xf>
    <xf numFmtId="10" fontId="15" fillId="0" borderId="7" xfId="7" applyNumberFormat="1" applyFont="1" applyFill="1" applyBorder="1" applyAlignment="1">
      <alignment horizontal="center" vertical="center" wrapText="1"/>
    </xf>
    <xf numFmtId="0" fontId="15" fillId="4" borderId="7" xfId="0" applyFont="1" applyFill="1" applyBorder="1" applyAlignment="1">
      <alignment horizontal="center" vertical="center" wrapText="1"/>
    </xf>
    <xf numFmtId="9" fontId="0" fillId="0" borderId="7" xfId="12" applyFont="1" applyBorder="1" applyAlignment="1">
      <alignment horizontal="center" vertical="center"/>
    </xf>
    <xf numFmtId="0" fontId="10" fillId="0" borderId="7" xfId="3" applyFont="1" applyBorder="1" applyAlignment="1">
      <alignment horizontal="center" vertical="center" wrapText="1"/>
    </xf>
    <xf numFmtId="0" fontId="10" fillId="0" borderId="7" xfId="3" applyFont="1" applyBorder="1" applyAlignment="1">
      <alignment horizontal="center" vertical="center"/>
    </xf>
    <xf numFmtId="0" fontId="14" fillId="4" borderId="7" xfId="0" applyFont="1" applyFill="1" applyBorder="1" applyAlignment="1" applyProtection="1">
      <alignment horizontal="center" vertical="center" wrapText="1"/>
      <protection locked="0"/>
    </xf>
    <xf numFmtId="0" fontId="14" fillId="4" borderId="7" xfId="0" applyFont="1" applyFill="1" applyBorder="1" applyAlignment="1" applyProtection="1">
      <alignment horizontal="center" vertical="center" wrapText="1" readingOrder="1"/>
      <protection locked="0"/>
    </xf>
    <xf numFmtId="0" fontId="14" fillId="0" borderId="7" xfId="0" applyFont="1" applyFill="1" applyBorder="1" applyAlignment="1" applyProtection="1">
      <alignment horizontal="center" vertical="center" wrapText="1"/>
      <protection locked="0"/>
    </xf>
    <xf numFmtId="0" fontId="15" fillId="0" borderId="7" xfId="3" applyFont="1" applyBorder="1" applyAlignment="1">
      <alignment horizontal="center" vertical="center"/>
    </xf>
    <xf numFmtId="164" fontId="15" fillId="0" borderId="7" xfId="11" applyFont="1" applyFill="1" applyBorder="1" applyAlignment="1">
      <alignment horizontal="center" vertical="center" wrapText="1"/>
    </xf>
    <xf numFmtId="0" fontId="0" fillId="0" borderId="0" xfId="0" applyFont="1"/>
    <xf numFmtId="0" fontId="14" fillId="4"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6" fillId="0" borderId="7" xfId="0" applyFont="1" applyFill="1" applyBorder="1" applyAlignment="1">
      <alignment horizontal="right" vertical="center" wrapText="1"/>
    </xf>
    <xf numFmtId="0" fontId="7" fillId="8"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3" fillId="0" borderId="7" xfId="0" applyFont="1" applyBorder="1" applyAlignment="1">
      <alignment horizontal="center" vertical="center" wrapText="1"/>
    </xf>
    <xf numFmtId="10" fontId="3" fillId="0" borderId="7" xfId="0" applyNumberFormat="1" applyFont="1" applyBorder="1" applyAlignment="1">
      <alignment horizontal="center" vertical="center" wrapText="1"/>
    </xf>
    <xf numFmtId="164" fontId="0" fillId="0" borderId="7" xfId="11" applyFont="1" applyBorder="1" applyAlignment="1">
      <alignment horizontal="center" vertical="center"/>
    </xf>
    <xf numFmtId="0" fontId="6" fillId="4" borderId="7" xfId="0" applyFont="1" applyFill="1" applyBorder="1" applyAlignment="1">
      <alignment horizontal="center" vertical="center" wrapText="1"/>
    </xf>
    <xf numFmtId="0" fontId="15" fillId="0" borderId="7" xfId="0" applyFont="1" applyBorder="1" applyAlignment="1">
      <alignment horizontal="center" vertical="center" wrapText="1"/>
    </xf>
    <xf numFmtId="9" fontId="15" fillId="0" borderId="7" xfId="0" applyNumberFormat="1" applyFont="1" applyBorder="1" applyAlignment="1">
      <alignment horizontal="center" vertical="center" wrapText="1"/>
    </xf>
    <xf numFmtId="164" fontId="15" fillId="0" borderId="7" xfId="11" applyFont="1" applyBorder="1" applyAlignment="1">
      <alignment horizontal="center" vertical="center" wrapText="1"/>
    </xf>
    <xf numFmtId="14" fontId="15" fillId="0" borderId="7" xfId="0" applyNumberFormat="1" applyFont="1" applyFill="1" applyBorder="1" applyAlignment="1">
      <alignment horizontal="center" vertical="center" wrapText="1"/>
    </xf>
    <xf numFmtId="9" fontId="15" fillId="0" borderId="7" xfId="7"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10" fontId="15" fillId="0" borderId="7" xfId="11" applyNumberFormat="1" applyFont="1" applyBorder="1" applyAlignment="1">
      <alignment horizontal="center" vertical="center" wrapText="1"/>
    </xf>
    <xf numFmtId="0" fontId="12" fillId="11" borderId="7" xfId="0" applyFont="1" applyFill="1" applyBorder="1" applyAlignment="1">
      <alignment horizontal="center" vertical="center" wrapText="1"/>
    </xf>
    <xf numFmtId="0" fontId="0" fillId="0" borderId="0" xfId="0" applyFont="1" applyAlignment="1">
      <alignment horizontal="center"/>
    </xf>
    <xf numFmtId="9" fontId="6" fillId="0" borderId="7" xfId="0" applyNumberFormat="1" applyFont="1" applyFill="1" applyBorder="1" applyAlignment="1">
      <alignment horizontal="center" vertical="center" wrapText="1"/>
    </xf>
    <xf numFmtId="167" fontId="6" fillId="0" borderId="7" xfId="0" applyNumberFormat="1" applyFont="1" applyFill="1" applyBorder="1" applyAlignment="1">
      <alignment horizontal="center" vertical="center" wrapText="1"/>
    </xf>
    <xf numFmtId="167" fontId="6" fillId="0" borderId="7" xfId="0" applyNumberFormat="1" applyFont="1" applyFill="1" applyBorder="1" applyAlignment="1">
      <alignment horizontal="center" vertical="center"/>
    </xf>
    <xf numFmtId="0" fontId="0" fillId="0" borderId="7" xfId="0" applyFont="1" applyBorder="1"/>
    <xf numFmtId="0" fontId="17" fillId="0" borderId="0" xfId="0" applyFont="1"/>
    <xf numFmtId="167" fontId="0" fillId="0" borderId="7" xfId="0" applyNumberFormat="1"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horizontal="center" vertical="center"/>
    </xf>
    <xf numFmtId="9" fontId="0" fillId="0" borderId="7" xfId="0" applyNumberFormat="1" applyFont="1" applyBorder="1" applyAlignment="1">
      <alignment horizontal="center" vertical="center"/>
    </xf>
    <xf numFmtId="14" fontId="6" fillId="0"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xf>
    <xf numFmtId="0" fontId="16" fillId="0" borderId="7" xfId="0" applyFont="1" applyFill="1" applyBorder="1" applyAlignment="1" applyProtection="1">
      <alignment horizontal="center" vertical="center" wrapText="1" readingOrder="1"/>
      <protection locked="0"/>
    </xf>
    <xf numFmtId="0" fontId="10" fillId="4" borderId="7"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7"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4" borderId="7" xfId="0" applyFont="1" applyFill="1" applyBorder="1" applyAlignment="1">
      <alignment horizontal="justify" vertical="center" wrapText="1"/>
    </xf>
    <xf numFmtId="0" fontId="0" fillId="0" borderId="9" xfId="0" applyFont="1" applyBorder="1" applyAlignment="1">
      <alignment horizontal="center" vertical="center"/>
    </xf>
    <xf numFmtId="164" fontId="0" fillId="0" borderId="9" xfId="11" applyFont="1" applyBorder="1" applyAlignment="1">
      <alignment horizontal="center" vertical="center"/>
    </xf>
    <xf numFmtId="6" fontId="6" fillId="0" borderId="7" xfId="0" applyNumberFormat="1" applyFont="1" applyFill="1" applyBorder="1" applyAlignment="1">
      <alignment horizontal="center" vertical="center" wrapText="1"/>
    </xf>
    <xf numFmtId="10" fontId="0" fillId="0" borderId="0" xfId="0" applyNumberFormat="1" applyFont="1" applyAlignment="1">
      <alignment horizontal="center" vertical="center"/>
    </xf>
    <xf numFmtId="0" fontId="7" fillId="8"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9" fontId="15" fillId="0" borderId="7" xfId="7" applyFont="1" applyFill="1" applyBorder="1" applyAlignment="1">
      <alignment horizontal="center" vertical="center" wrapText="1"/>
    </xf>
    <xf numFmtId="9" fontId="15" fillId="0" borderId="7" xfId="0" applyNumberFormat="1" applyFont="1" applyBorder="1" applyAlignment="1">
      <alignment horizontal="center" vertical="center" wrapText="1"/>
    </xf>
    <xf numFmtId="164" fontId="15" fillId="0" borderId="7" xfId="11" applyFont="1" applyBorder="1" applyAlignment="1">
      <alignment horizontal="center" vertical="center" wrapText="1"/>
    </xf>
    <xf numFmtId="0" fontId="0" fillId="4" borderId="7" xfId="0" applyFont="1" applyFill="1" applyBorder="1" applyAlignment="1">
      <alignment horizontal="center" vertical="center" wrapText="1"/>
    </xf>
    <xf numFmtId="0" fontId="10" fillId="0" borderId="7" xfId="3" applyFont="1" applyBorder="1" applyAlignment="1">
      <alignment horizontal="center" vertical="center" wrapText="1"/>
    </xf>
    <xf numFmtId="14" fontId="6" fillId="0" borderId="7" xfId="0" applyNumberFormat="1" applyFont="1" applyFill="1" applyBorder="1" applyAlignment="1">
      <alignment horizontal="center" vertical="center" wrapText="1"/>
    </xf>
    <xf numFmtId="10" fontId="3" fillId="0" borderId="7" xfId="0" applyNumberFormat="1" applyFont="1" applyBorder="1" applyAlignment="1">
      <alignment horizontal="center" vertical="center" wrapText="1"/>
    </xf>
    <xf numFmtId="0" fontId="6" fillId="0" borderId="7" xfId="0" applyFont="1" applyFill="1" applyBorder="1" applyAlignment="1">
      <alignment horizontal="center" vertical="center" wrapText="1"/>
    </xf>
    <xf numFmtId="9" fontId="18" fillId="4" borderId="7" xfId="12" applyFont="1" applyFill="1" applyBorder="1" applyAlignment="1">
      <alignment horizontal="center" vertical="center"/>
    </xf>
    <xf numFmtId="9" fontId="6" fillId="0" borderId="7" xfId="0" applyNumberFormat="1" applyFont="1" applyFill="1" applyBorder="1" applyAlignment="1">
      <alignment horizontal="center" vertical="center" wrapText="1"/>
    </xf>
    <xf numFmtId="0" fontId="0" fillId="0" borderId="7" xfId="0" applyFont="1" applyBorder="1"/>
    <xf numFmtId="0" fontId="19" fillId="8" borderId="7" xfId="0" applyFont="1" applyFill="1" applyBorder="1" applyAlignment="1">
      <alignment horizontal="center" vertical="center"/>
    </xf>
    <xf numFmtId="0" fontId="19" fillId="8" borderId="7" xfId="0" applyFont="1" applyFill="1" applyBorder="1" applyAlignment="1">
      <alignment horizontal="center" vertical="center" wrapText="1"/>
    </xf>
    <xf numFmtId="9" fontId="18" fillId="4" borderId="7" xfId="12" applyFont="1" applyFill="1" applyBorder="1" applyAlignment="1">
      <alignment horizontal="center" vertical="center" wrapText="1"/>
    </xf>
    <xf numFmtId="0" fontId="0" fillId="0" borderId="0" xfId="0" applyFont="1" applyAlignment="1">
      <alignment horizontal="center" vertical="center"/>
    </xf>
    <xf numFmtId="9" fontId="6" fillId="0" borderId="7" xfId="12" applyFont="1" applyFill="1" applyBorder="1" applyAlignment="1">
      <alignment horizontal="center" vertical="center" wrapText="1"/>
    </xf>
    <xf numFmtId="164" fontId="6" fillId="0" borderId="7" xfId="15" applyFont="1" applyFill="1" applyBorder="1" applyAlignment="1">
      <alignment horizontal="center" vertical="center" wrapText="1"/>
    </xf>
    <xf numFmtId="0" fontId="0" fillId="0" borderId="7" xfId="0" applyFont="1" applyBorder="1" applyAlignment="1">
      <alignment vertical="center" wrapText="1"/>
    </xf>
    <xf numFmtId="164" fontId="6" fillId="0" borderId="7" xfId="15" applyFont="1" applyFill="1" applyBorder="1" applyAlignment="1">
      <alignment horizontal="right" vertical="center" wrapText="1"/>
    </xf>
    <xf numFmtId="9" fontId="6" fillId="0" borderId="7" xfId="12" applyFont="1" applyFill="1" applyBorder="1" applyAlignment="1">
      <alignment horizontal="right" vertical="center" wrapText="1"/>
    </xf>
    <xf numFmtId="10" fontId="3" fillId="0" borderId="7" xfId="0" applyNumberFormat="1" applyFont="1" applyFill="1" applyBorder="1" applyAlignment="1">
      <alignment horizontal="center" vertical="center" wrapText="1"/>
    </xf>
    <xf numFmtId="10" fontId="3" fillId="0" borderId="7" xfId="0" applyNumberFormat="1" applyFont="1" applyBorder="1" applyAlignment="1">
      <alignment horizontal="left" vertical="center" wrapText="1"/>
    </xf>
    <xf numFmtId="167" fontId="3" fillId="0" borderId="7" xfId="12" applyNumberFormat="1" applyFont="1" applyFill="1" applyBorder="1" applyAlignment="1">
      <alignment horizontal="center" vertical="center" wrapText="1"/>
    </xf>
    <xf numFmtId="9" fontId="18" fillId="0" borderId="7" xfId="3" applyNumberFormat="1" applyFont="1" applyBorder="1" applyAlignment="1">
      <alignment horizontal="center" vertical="center"/>
    </xf>
    <xf numFmtId="9" fontId="20" fillId="0" borderId="0" xfId="0" applyNumberFormat="1" applyFont="1" applyAlignment="1">
      <alignment horizontal="center" vertical="center"/>
    </xf>
    <xf numFmtId="0" fontId="3" fillId="0" borderId="7" xfId="0" applyFont="1" applyBorder="1" applyAlignment="1">
      <alignment vertical="top" wrapText="1"/>
    </xf>
    <xf numFmtId="0" fontId="3" fillId="0" borderId="7" xfId="0" applyFont="1" applyBorder="1" applyAlignment="1">
      <alignment horizontal="left" vertical="top" wrapText="1"/>
    </xf>
    <xf numFmtId="0" fontId="3" fillId="0" borderId="7" xfId="0" applyFont="1" applyFill="1" applyBorder="1" applyAlignment="1">
      <alignment vertical="top" wrapText="1"/>
    </xf>
    <xf numFmtId="170" fontId="6" fillId="0" borderId="7" xfId="11" applyNumberFormat="1" applyFont="1" applyFill="1" applyBorder="1" applyAlignment="1">
      <alignment horizontal="center" vertical="center" wrapText="1"/>
    </xf>
    <xf numFmtId="171" fontId="6" fillId="0" borderId="7" xfId="11" applyNumberFormat="1" applyFont="1" applyFill="1" applyBorder="1" applyAlignment="1">
      <alignment horizontal="center" vertical="center" wrapText="1"/>
    </xf>
    <xf numFmtId="172" fontId="0" fillId="0" borderId="7" xfId="11" applyNumberFormat="1" applyFont="1" applyBorder="1" applyAlignment="1">
      <alignment horizontal="center" vertical="center"/>
    </xf>
    <xf numFmtId="172" fontId="6" fillId="0" borderId="7" xfId="11" applyNumberFormat="1" applyFont="1" applyFill="1" applyBorder="1" applyAlignment="1">
      <alignment horizontal="center" vertical="center" wrapText="1"/>
    </xf>
    <xf numFmtId="9" fontId="0" fillId="4" borderId="7" xfId="0" applyNumberFormat="1" applyFont="1" applyFill="1" applyBorder="1" applyAlignment="1">
      <alignment horizontal="center" vertical="center"/>
    </xf>
    <xf numFmtId="0" fontId="0" fillId="0" borderId="7" xfId="0" applyFont="1" applyBorder="1" applyAlignment="1">
      <alignment vertical="top" wrapText="1"/>
    </xf>
    <xf numFmtId="0" fontId="0" fillId="0" borderId="7" xfId="0" applyFont="1" applyFill="1" applyBorder="1" applyAlignment="1">
      <alignment vertical="center" wrapText="1"/>
    </xf>
    <xf numFmtId="9" fontId="15" fillId="0" borderId="7" xfId="12" applyFont="1" applyFill="1" applyBorder="1" applyAlignment="1">
      <alignment horizontal="center" vertical="center" wrapText="1"/>
    </xf>
    <xf numFmtId="9" fontId="15" fillId="0" borderId="7" xfId="12" applyFont="1" applyBorder="1" applyAlignment="1">
      <alignment horizontal="center" vertical="center" wrapText="1"/>
    </xf>
    <xf numFmtId="0" fontId="0" fillId="0" borderId="7" xfId="0" applyFont="1" applyBorder="1" applyAlignment="1">
      <alignment wrapText="1"/>
    </xf>
    <xf numFmtId="0" fontId="0" fillId="0" borderId="7" xfId="0" applyFont="1" applyBorder="1" applyAlignment="1">
      <alignment horizontal="center" vertical="center" wrapText="1"/>
    </xf>
    <xf numFmtId="0" fontId="6" fillId="4"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Border="1" applyAlignment="1">
      <alignment horizontal="center" vertical="center" wrapText="1"/>
    </xf>
    <xf numFmtId="0" fontId="25" fillId="0" borderId="0" xfId="0" applyFont="1"/>
    <xf numFmtId="0" fontId="10" fillId="0" borderId="7" xfId="0" applyFont="1" applyFill="1" applyBorder="1" applyAlignment="1">
      <alignment horizontal="center" vertical="center" wrapText="1"/>
    </xf>
    <xf numFmtId="9" fontId="6" fillId="0" borderId="7" xfId="0" applyNumberFormat="1" applyFont="1" applyFill="1" applyBorder="1" applyAlignment="1">
      <alignment horizontal="center" vertical="center"/>
    </xf>
    <xf numFmtId="9" fontId="6" fillId="0"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wrapText="1"/>
    </xf>
    <xf numFmtId="9" fontId="6" fillId="0" borderId="7" xfId="7" applyFont="1" applyFill="1" applyBorder="1" applyAlignment="1">
      <alignment horizontal="center" vertical="center"/>
    </xf>
    <xf numFmtId="0" fontId="10" fillId="0" borderId="8" xfId="0" applyFont="1" applyFill="1" applyBorder="1" applyAlignment="1">
      <alignment horizontal="center" vertical="center" wrapText="1"/>
    </xf>
    <xf numFmtId="9" fontId="6" fillId="0" borderId="7" xfId="0" applyNumberFormat="1" applyFont="1" applyFill="1" applyBorder="1" applyAlignment="1">
      <alignment horizontal="center" vertical="center"/>
    </xf>
    <xf numFmtId="9" fontId="6" fillId="0"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7" xfId="0" applyFont="1" applyFill="1" applyBorder="1" applyAlignment="1">
      <alignment horizontal="justify" vertical="center" wrapText="1"/>
    </xf>
    <xf numFmtId="0" fontId="6" fillId="0" borderId="8" xfId="0" applyFont="1" applyBorder="1" applyAlignment="1">
      <alignment horizontal="center" vertical="center" wrapText="1"/>
    </xf>
    <xf numFmtId="0" fontId="6" fillId="0" borderId="7" xfId="0" applyFont="1" applyBorder="1" applyAlignment="1">
      <alignment horizontal="justify" vertical="center" wrapText="1"/>
    </xf>
    <xf numFmtId="0" fontId="6" fillId="0" borderId="7" xfId="0" applyFont="1" applyBorder="1" applyAlignment="1">
      <alignment horizontal="center" vertical="center" wrapText="1"/>
    </xf>
    <xf numFmtId="0" fontId="7" fillId="8" borderId="7" xfId="0" applyFont="1" applyFill="1" applyBorder="1" applyAlignment="1">
      <alignment horizontal="center" vertical="center" wrapText="1"/>
    </xf>
    <xf numFmtId="0" fontId="10" fillId="0" borderId="7" xfId="0" applyFont="1" applyFill="1" applyBorder="1" applyAlignment="1">
      <alignment horizontal="justify" vertical="top" wrapText="1"/>
    </xf>
    <xf numFmtId="0" fontId="6" fillId="0" borderId="7" xfId="0" applyFont="1" applyFill="1" applyBorder="1" applyAlignment="1">
      <alignment horizontal="center" vertical="center" wrapText="1"/>
    </xf>
    <xf numFmtId="0" fontId="26" fillId="8" borderId="7" xfId="0" applyFont="1" applyFill="1" applyBorder="1" applyAlignment="1">
      <alignment horizontal="center" vertical="center"/>
    </xf>
    <xf numFmtId="0" fontId="26" fillId="8" borderId="7" xfId="0" applyFont="1" applyFill="1" applyBorder="1" applyAlignment="1">
      <alignment horizontal="center" vertical="center" wrapText="1"/>
    </xf>
    <xf numFmtId="9" fontId="6" fillId="0" borderId="7" xfId="0" applyNumberFormat="1" applyFont="1" applyFill="1" applyBorder="1" applyAlignment="1">
      <alignment horizontal="center" vertical="center" wrapText="1"/>
    </xf>
    <xf numFmtId="0" fontId="12" fillId="11" borderId="7" xfId="0" applyFont="1" applyFill="1" applyBorder="1" applyAlignment="1">
      <alignment horizontal="left" vertical="center" wrapText="1"/>
    </xf>
    <xf numFmtId="0" fontId="8" fillId="0" borderId="0" xfId="0" applyFont="1" applyFill="1" applyBorder="1" applyAlignment="1">
      <alignment vertical="center"/>
    </xf>
    <xf numFmtId="0" fontId="0" fillId="0" borderId="7" xfId="0" applyBorder="1"/>
    <xf numFmtId="9" fontId="6" fillId="0" borderId="7" xfId="0" applyNumberFormat="1" applyFont="1" applyFill="1" applyBorder="1" applyAlignment="1">
      <alignment horizontal="center" vertical="center" wrapText="1"/>
    </xf>
    <xf numFmtId="0" fontId="0" fillId="0" borderId="7" xfId="0" applyBorder="1" applyAlignment="1">
      <alignment wrapText="1"/>
    </xf>
    <xf numFmtId="9" fontId="6" fillId="4" borderId="7" xfId="12" applyFont="1" applyFill="1" applyBorder="1" applyAlignment="1">
      <alignment horizontal="center" vertical="center"/>
    </xf>
    <xf numFmtId="0" fontId="3" fillId="0" borderId="7" xfId="0" applyFont="1" applyBorder="1" applyAlignment="1">
      <alignment vertical="center" wrapText="1"/>
    </xf>
    <xf numFmtId="9" fontId="6" fillId="4" borderId="10" xfId="12" applyFont="1" applyFill="1" applyBorder="1" applyAlignment="1">
      <alignment horizontal="center" vertical="center"/>
    </xf>
    <xf numFmtId="0" fontId="10" fillId="0" borderId="7" xfId="0" applyFont="1" applyBorder="1" applyAlignment="1">
      <alignment vertical="center" wrapText="1"/>
    </xf>
    <xf numFmtId="9" fontId="0" fillId="12" borderId="7" xfId="0" applyNumberFormat="1" applyFont="1" applyFill="1" applyBorder="1" applyAlignment="1">
      <alignment horizontal="center" vertical="center"/>
    </xf>
    <xf numFmtId="0" fontId="3" fillId="12" borderId="7" xfId="0" applyFont="1" applyFill="1" applyBorder="1" applyAlignment="1">
      <alignment vertical="center" wrapText="1"/>
    </xf>
    <xf numFmtId="9" fontId="6" fillId="12" borderId="10" xfId="12" applyFont="1" applyFill="1" applyBorder="1" applyAlignment="1">
      <alignment horizontal="center" vertical="center" wrapText="1"/>
    </xf>
    <xf numFmtId="0" fontId="3" fillId="12" borderId="7" xfId="0" applyFont="1" applyFill="1" applyBorder="1" applyAlignment="1">
      <alignment wrapText="1"/>
    </xf>
    <xf numFmtId="0" fontId="0" fillId="12" borderId="7" xfId="0" applyFont="1" applyFill="1" applyBorder="1" applyAlignment="1">
      <alignment vertical="center" wrapText="1"/>
    </xf>
    <xf numFmtId="0" fontId="0" fillId="12" borderId="10" xfId="0" applyFont="1" applyFill="1" applyBorder="1" applyAlignment="1">
      <alignment vertical="center" wrapText="1"/>
    </xf>
    <xf numFmtId="9" fontId="0" fillId="12" borderId="7" xfId="12" applyFont="1" applyFill="1" applyBorder="1" applyAlignment="1">
      <alignment horizontal="center" vertical="center"/>
    </xf>
    <xf numFmtId="0" fontId="3" fillId="12" borderId="5" xfId="0" applyFont="1" applyFill="1" applyBorder="1" applyAlignment="1">
      <alignment horizontal="left" vertical="center" wrapText="1"/>
    </xf>
    <xf numFmtId="9" fontId="6" fillId="12" borderId="1" xfId="0" applyNumberFormat="1" applyFont="1" applyFill="1" applyBorder="1" applyAlignment="1">
      <alignment horizontal="center" vertical="center" wrapText="1"/>
    </xf>
    <xf numFmtId="0" fontId="3" fillId="12" borderId="1" xfId="0" applyFont="1" applyFill="1" applyBorder="1" applyAlignment="1">
      <alignment vertical="center" wrapText="1"/>
    </xf>
    <xf numFmtId="9" fontId="0" fillId="12" borderId="1" xfId="0" applyNumberFormat="1" applyFont="1" applyFill="1" applyBorder="1" applyAlignment="1">
      <alignment horizontal="center" vertical="center" wrapText="1"/>
    </xf>
    <xf numFmtId="0" fontId="3" fillId="12" borderId="1" xfId="0" applyFont="1" applyFill="1" applyBorder="1" applyAlignment="1">
      <alignment horizontal="left" vertical="center" wrapText="1"/>
    </xf>
    <xf numFmtId="0" fontId="0" fillId="12" borderId="1" xfId="0" applyNumberFormat="1" applyFont="1" applyFill="1" applyBorder="1" applyAlignment="1">
      <alignment horizontal="center" vertical="center" wrapText="1"/>
    </xf>
    <xf numFmtId="0" fontId="3" fillId="12" borderId="1" xfId="0" applyFont="1" applyFill="1" applyBorder="1" applyAlignment="1">
      <alignment horizontal="center" vertical="center" wrapText="1"/>
    </xf>
    <xf numFmtId="9" fontId="20" fillId="0" borderId="7" xfId="0" applyNumberFormat="1" applyFont="1" applyBorder="1" applyAlignment="1">
      <alignment horizontal="center" vertical="center"/>
    </xf>
    <xf numFmtId="9" fontId="6" fillId="0" borderId="7" xfId="0" applyNumberFormat="1" applyFont="1" applyBorder="1" applyAlignment="1">
      <alignment horizontal="center" vertical="center"/>
    </xf>
    <xf numFmtId="9" fontId="3" fillId="0" borderId="7" xfId="0" applyNumberFormat="1" applyFont="1" applyBorder="1" applyAlignment="1">
      <alignment horizontal="center" vertical="center" wrapText="1"/>
    </xf>
    <xf numFmtId="9" fontId="6" fillId="0" borderId="7" xfId="12" applyFont="1" applyFill="1" applyBorder="1" applyAlignment="1">
      <alignment horizontal="center" vertical="center"/>
    </xf>
    <xf numFmtId="0" fontId="3" fillId="0" borderId="7" xfId="0" applyFont="1" applyFill="1" applyBorder="1" applyAlignment="1">
      <alignment wrapText="1"/>
    </xf>
    <xf numFmtId="9" fontId="6" fillId="0" borderId="7" xfId="0" applyNumberFormat="1" applyFont="1" applyFill="1" applyBorder="1" applyAlignment="1">
      <alignment horizontal="center" vertical="center" wrapText="1"/>
    </xf>
    <xf numFmtId="10"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9" fontId="15" fillId="0" borderId="7" xfId="0" applyNumberFormat="1" applyFont="1" applyFill="1" applyBorder="1" applyAlignment="1">
      <alignment horizontal="center" vertical="center" wrapText="1"/>
    </xf>
    <xf numFmtId="164" fontId="15" fillId="0" borderId="7" xfId="11" applyFont="1" applyBorder="1" applyAlignment="1">
      <alignment horizontal="center" vertical="center" wrapText="1"/>
    </xf>
    <xf numFmtId="9" fontId="15"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9" fontId="6" fillId="4" borderId="7" xfId="12" applyNumberFormat="1" applyFont="1" applyFill="1" applyBorder="1" applyAlignment="1">
      <alignment horizontal="center" vertical="center" wrapText="1"/>
    </xf>
    <xf numFmtId="9" fontId="0" fillId="0" borderId="7" xfId="12" applyNumberFormat="1" applyFont="1" applyBorder="1" applyAlignment="1">
      <alignment horizontal="center" vertical="center"/>
    </xf>
    <xf numFmtId="9" fontId="0" fillId="4" borderId="7" xfId="12" applyNumberFormat="1" applyFont="1" applyFill="1" applyBorder="1" applyAlignment="1">
      <alignment horizontal="center" vertical="center"/>
    </xf>
    <xf numFmtId="0" fontId="10" fillId="0" borderId="0" xfId="0" applyFont="1" applyAlignment="1">
      <alignment horizontal="left" wrapText="1"/>
    </xf>
    <xf numFmtId="0" fontId="10" fillId="0" borderId="7" xfId="0" applyFont="1" applyBorder="1" applyAlignment="1">
      <alignment horizontal="left" wrapText="1"/>
    </xf>
    <xf numFmtId="0" fontId="10" fillId="0" borderId="7" xfId="0" applyFont="1" applyBorder="1" applyAlignment="1">
      <alignment wrapText="1"/>
    </xf>
    <xf numFmtId="9" fontId="0" fillId="0" borderId="0" xfId="0" applyNumberFormat="1" applyFont="1" applyAlignment="1">
      <alignment horizontal="center" vertical="center"/>
    </xf>
    <xf numFmtId="0" fontId="3" fillId="0" borderId="7" xfId="0" applyFont="1" applyFill="1" applyBorder="1" applyAlignment="1">
      <alignment vertical="center" wrapText="1"/>
    </xf>
    <xf numFmtId="0" fontId="12" fillId="11" borderId="7" xfId="0" applyFont="1" applyFill="1" applyBorder="1" applyAlignment="1">
      <alignment horizontal="center" vertical="top" wrapText="1"/>
    </xf>
    <xf numFmtId="10" fontId="3" fillId="0" borderId="7" xfId="0" applyNumberFormat="1" applyFont="1" applyBorder="1" applyAlignment="1">
      <alignment horizontal="center" vertical="top" wrapText="1"/>
    </xf>
    <xf numFmtId="9" fontId="6" fillId="0" borderId="7" xfId="7" applyFont="1" applyFill="1" applyBorder="1" applyAlignment="1">
      <alignment horizontal="center" vertical="top" wrapText="1"/>
    </xf>
    <xf numFmtId="9" fontId="6" fillId="0" borderId="7" xfId="0" applyNumberFormat="1" applyFont="1" applyFill="1" applyBorder="1" applyAlignment="1">
      <alignment horizontal="center" vertical="top" wrapText="1"/>
    </xf>
    <xf numFmtId="0" fontId="0" fillId="0" borderId="0" xfId="0" applyFont="1" applyAlignment="1">
      <alignment vertical="top" wrapText="1"/>
    </xf>
    <xf numFmtId="164" fontId="15" fillId="0" borderId="7" xfId="11" applyFont="1" applyBorder="1" applyAlignment="1">
      <alignment horizontal="center" vertical="top" wrapText="1"/>
    </xf>
    <xf numFmtId="9" fontId="15" fillId="0" borderId="7" xfId="0" applyNumberFormat="1" applyFont="1" applyBorder="1" applyAlignment="1">
      <alignment horizontal="center" vertical="top" wrapText="1"/>
    </xf>
    <xf numFmtId="9" fontId="15" fillId="0" borderId="7" xfId="0" applyNumberFormat="1" applyFont="1" applyFill="1" applyBorder="1" applyAlignment="1">
      <alignment horizontal="center" vertical="top" wrapText="1"/>
    </xf>
    <xf numFmtId="0" fontId="10" fillId="0" borderId="7" xfId="0" applyFont="1" applyFill="1" applyBorder="1" applyAlignment="1">
      <alignment horizontal="justify" vertical="center" wrapText="1"/>
    </xf>
    <xf numFmtId="9" fontId="6" fillId="4" borderId="7"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14" fontId="6" fillId="0" borderId="7" xfId="0" applyNumberFormat="1" applyFont="1" applyFill="1" applyBorder="1" applyAlignment="1">
      <alignment horizontal="center" vertical="center"/>
    </xf>
    <xf numFmtId="9" fontId="6" fillId="0" borderId="7" xfId="0" applyNumberFormat="1" applyFont="1" applyFill="1" applyBorder="1" applyAlignment="1">
      <alignment horizontal="center" vertical="center"/>
    </xf>
    <xf numFmtId="9" fontId="6" fillId="0"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9" fontId="6" fillId="4" borderId="7" xfId="12" applyFont="1" applyFill="1" applyBorder="1" applyAlignment="1">
      <alignment horizontal="center" vertical="center"/>
    </xf>
    <xf numFmtId="0" fontId="10" fillId="0" borderId="7" xfId="0" applyFont="1" applyFill="1" applyBorder="1" applyAlignment="1">
      <alignment horizontal="left" vertical="center" wrapText="1"/>
    </xf>
    <xf numFmtId="9" fontId="10"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xf>
    <xf numFmtId="0" fontId="0" fillId="0" borderId="0" xfId="0" applyFill="1"/>
    <xf numFmtId="0" fontId="3" fillId="0" borderId="0" xfId="0" applyFont="1" applyFill="1" applyAlignment="1">
      <alignment wrapText="1"/>
    </xf>
    <xf numFmtId="0" fontId="0" fillId="0" borderId="7" xfId="0" applyFill="1" applyBorder="1" applyAlignment="1">
      <alignment vertical="top" wrapText="1"/>
    </xf>
    <xf numFmtId="0" fontId="6" fillId="0" borderId="8" xfId="0" applyFont="1" applyFill="1" applyBorder="1" applyAlignment="1">
      <alignment horizontal="center" vertical="center"/>
    </xf>
    <xf numFmtId="0" fontId="0" fillId="0" borderId="7" xfId="0" applyFill="1" applyBorder="1" applyAlignment="1">
      <alignment wrapText="1"/>
    </xf>
    <xf numFmtId="0" fontId="0" fillId="0" borderId="7" xfId="0" applyFill="1" applyBorder="1"/>
    <xf numFmtId="0" fontId="3" fillId="0" borderId="7" xfId="0" applyFont="1" applyBorder="1" applyAlignment="1">
      <alignment vertical="center"/>
    </xf>
    <xf numFmtId="0" fontId="3" fillId="0" borderId="0" xfId="0" applyFont="1" applyAlignment="1">
      <alignment vertical="center" wrapText="1"/>
    </xf>
    <xf numFmtId="9" fontId="6" fillId="13" borderId="7" xfId="12" applyFont="1" applyFill="1" applyBorder="1" applyAlignment="1">
      <alignment horizontal="center" vertical="center"/>
    </xf>
    <xf numFmtId="9" fontId="6" fillId="14" borderId="7" xfId="12" applyFont="1" applyFill="1" applyBorder="1"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xf>
    <xf numFmtId="0" fontId="0" fillId="0" borderId="7" xfId="0" applyBorder="1" applyAlignment="1">
      <alignment horizontal="left" vertical="center"/>
    </xf>
    <xf numFmtId="0" fontId="3" fillId="0" borderId="7" xfId="0" applyFont="1" applyFill="1" applyBorder="1"/>
    <xf numFmtId="9" fontId="10" fillId="0" borderId="7" xfId="7"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9" fontId="10" fillId="0" borderId="7" xfId="12" applyFont="1" applyFill="1" applyBorder="1" applyAlignment="1">
      <alignment horizontal="center" vertical="center" wrapText="1"/>
    </xf>
    <xf numFmtId="0" fontId="0" fillId="0" borderId="7" xfId="0" applyFill="1" applyBorder="1" applyAlignment="1">
      <alignment horizontal="justify" vertical="center" wrapText="1"/>
    </xf>
    <xf numFmtId="9" fontId="10" fillId="0" borderId="7" xfId="12" applyFont="1" applyFill="1" applyBorder="1" applyAlignment="1">
      <alignment horizontal="center" vertical="top" wrapText="1"/>
    </xf>
    <xf numFmtId="1" fontId="10" fillId="0" borderId="7" xfId="11" applyNumberFormat="1" applyFont="1" applyFill="1" applyBorder="1" applyAlignment="1">
      <alignment horizontal="center" vertical="center" wrapText="1"/>
    </xf>
    <xf numFmtId="0" fontId="0" fillId="0" borderId="7" xfId="0" applyFill="1" applyBorder="1" applyAlignment="1">
      <alignment vertical="center" wrapText="1"/>
    </xf>
    <xf numFmtId="0" fontId="3" fillId="0" borderId="8" xfId="0" applyFont="1" applyFill="1" applyBorder="1" applyAlignment="1">
      <alignment wrapText="1"/>
    </xf>
    <xf numFmtId="0" fontId="0" fillId="0" borderId="8" xfId="0" applyFill="1" applyBorder="1"/>
    <xf numFmtId="0" fontId="1" fillId="0" borderId="7" xfId="0" applyFont="1" applyFill="1" applyBorder="1" applyAlignment="1">
      <alignment horizontal="center" vertical="center" wrapText="1"/>
    </xf>
    <xf numFmtId="9" fontId="1" fillId="0" borderId="7" xfId="7" applyFont="1" applyFill="1" applyBorder="1" applyAlignment="1">
      <alignment horizontal="center" vertical="center" wrapText="1"/>
    </xf>
    <xf numFmtId="0" fontId="1" fillId="0" borderId="7" xfId="0" applyFont="1" applyFill="1" applyBorder="1" applyAlignment="1">
      <alignment horizontal="left" vertical="center" wrapText="1"/>
    </xf>
    <xf numFmtId="14" fontId="1" fillId="0" borderId="7" xfId="0" applyNumberFormat="1" applyFont="1" applyFill="1" applyBorder="1" applyAlignment="1">
      <alignment horizontal="center" vertical="center" wrapText="1"/>
    </xf>
    <xf numFmtId="9" fontId="1" fillId="0" borderId="7" xfId="12" applyFont="1" applyFill="1" applyBorder="1" applyAlignment="1">
      <alignment horizontal="center" vertical="center" wrapText="1"/>
    </xf>
    <xf numFmtId="0" fontId="28" fillId="0" borderId="7" xfId="0" applyFont="1" applyFill="1" applyBorder="1" applyAlignment="1">
      <alignment horizontal="left" vertical="center" wrapText="1"/>
    </xf>
    <xf numFmtId="0" fontId="28" fillId="0" borderId="7" xfId="0" applyFont="1" applyFill="1" applyBorder="1"/>
    <xf numFmtId="0" fontId="28" fillId="0" borderId="0" xfId="0" applyFont="1" applyFill="1"/>
    <xf numFmtId="0" fontId="29" fillId="0" borderId="7" xfId="0" applyFont="1" applyFill="1" applyBorder="1" applyAlignment="1">
      <alignment horizontal="justify" vertical="center" wrapText="1"/>
    </xf>
    <xf numFmtId="9" fontId="29" fillId="0" borderId="7" xfId="0" applyNumberFormat="1" applyFont="1" applyFill="1" applyBorder="1" applyAlignment="1">
      <alignment horizontal="center" vertical="center"/>
    </xf>
    <xf numFmtId="0" fontId="29" fillId="0" borderId="7"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14" fontId="29" fillId="0" borderId="7" xfId="0" applyNumberFormat="1" applyFont="1" applyFill="1" applyBorder="1" applyAlignment="1">
      <alignment horizontal="center" vertical="center" wrapText="1"/>
    </xf>
    <xf numFmtId="14" fontId="29" fillId="0" borderId="7" xfId="0" applyNumberFormat="1" applyFont="1" applyFill="1" applyBorder="1" applyAlignment="1">
      <alignment horizontal="center" vertical="center"/>
    </xf>
    <xf numFmtId="9" fontId="29" fillId="4" borderId="7" xfId="0" applyNumberFormat="1" applyFont="1" applyFill="1" applyBorder="1" applyAlignment="1">
      <alignment horizontal="center" vertical="center"/>
    </xf>
    <xf numFmtId="9" fontId="29" fillId="12" borderId="7" xfId="0" applyNumberFormat="1" applyFont="1" applyFill="1" applyBorder="1" applyAlignment="1">
      <alignment horizontal="center" vertical="center"/>
    </xf>
    <xf numFmtId="0" fontId="28" fillId="12" borderId="7" xfId="0" applyFont="1" applyFill="1" applyBorder="1" applyAlignment="1">
      <alignment vertical="center" wrapText="1"/>
    </xf>
    <xf numFmtId="0" fontId="28" fillId="0" borderId="7" xfId="0" applyFont="1" applyBorder="1"/>
    <xf numFmtId="0" fontId="28" fillId="0" borderId="0" xfId="0" applyFont="1"/>
    <xf numFmtId="0" fontId="28" fillId="12" borderId="7" xfId="0" applyFont="1" applyFill="1" applyBorder="1" applyAlignment="1">
      <alignment horizontal="center" vertical="center" wrapText="1"/>
    </xf>
    <xf numFmtId="0" fontId="29" fillId="15" borderId="7" xfId="0" applyFont="1" applyFill="1" applyBorder="1" applyAlignment="1">
      <alignment horizontal="justify" vertical="center" wrapText="1"/>
    </xf>
    <xf numFmtId="9" fontId="29" fillId="15" borderId="7" xfId="0" applyNumberFormat="1" applyFont="1" applyFill="1" applyBorder="1" applyAlignment="1">
      <alignment horizontal="center" vertical="center"/>
    </xf>
    <xf numFmtId="0" fontId="29" fillId="15" borderId="7" xfId="0" applyFont="1" applyFill="1" applyBorder="1" applyAlignment="1">
      <alignment horizontal="center" vertical="center" wrapText="1"/>
    </xf>
    <xf numFmtId="9" fontId="29" fillId="15" borderId="7" xfId="0" applyNumberFormat="1" applyFont="1" applyFill="1" applyBorder="1" applyAlignment="1">
      <alignment horizontal="center" vertical="center" wrapText="1"/>
    </xf>
    <xf numFmtId="0" fontId="29" fillId="12" borderId="7" xfId="0" applyFont="1" applyFill="1" applyBorder="1" applyAlignment="1">
      <alignment horizontal="justify" vertical="center" wrapText="1"/>
    </xf>
    <xf numFmtId="0" fontId="28" fillId="0" borderId="7" xfId="0" applyFont="1" applyBorder="1" applyAlignment="1">
      <alignment wrapText="1"/>
    </xf>
    <xf numFmtId="0" fontId="3" fillId="0" borderId="7" xfId="0" applyFont="1" applyFill="1" applyBorder="1" applyAlignment="1">
      <alignment vertical="center"/>
    </xf>
    <xf numFmtId="0" fontId="8" fillId="9" borderId="11" xfId="0" applyFont="1" applyFill="1" applyBorder="1" applyAlignment="1">
      <alignment horizontal="center" vertical="center"/>
    </xf>
    <xf numFmtId="0" fontId="8" fillId="9" borderId="12" xfId="0" applyFont="1" applyFill="1" applyBorder="1" applyAlignment="1">
      <alignment horizontal="center" vertical="center"/>
    </xf>
    <xf numFmtId="0" fontId="9" fillId="11" borderId="7" xfId="0" applyFont="1" applyFill="1" applyBorder="1" applyAlignment="1">
      <alignment horizontal="center" vertical="center"/>
    </xf>
    <xf numFmtId="0" fontId="7" fillId="11" borderId="7" xfId="0" applyFont="1" applyFill="1" applyBorder="1" applyAlignment="1">
      <alignment horizontal="center" vertical="center"/>
    </xf>
    <xf numFmtId="0" fontId="12" fillId="8" borderId="7"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19" fillId="8" borderId="7" xfId="0" applyFont="1" applyFill="1" applyBorder="1" applyAlignment="1">
      <alignment horizontal="center" vertical="center"/>
    </xf>
    <xf numFmtId="0" fontId="6" fillId="4" borderId="7" xfId="0" applyFont="1" applyFill="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0" borderId="7" xfId="0" applyFont="1" applyBorder="1" applyAlignment="1">
      <alignment horizontal="left" vertical="top" wrapText="1"/>
    </xf>
    <xf numFmtId="9" fontId="6" fillId="0" borderId="7" xfId="0" applyNumberFormat="1" applyFont="1" applyFill="1" applyBorder="1" applyAlignment="1">
      <alignment horizontal="center" vertical="center"/>
    </xf>
    <xf numFmtId="0" fontId="6" fillId="0" borderId="7" xfId="0" applyFont="1" applyBorder="1" applyAlignment="1">
      <alignment horizontal="left" vertical="center" wrapText="1"/>
    </xf>
    <xf numFmtId="0" fontId="6" fillId="0" borderId="7" xfId="0" applyFont="1" applyBorder="1" applyAlignment="1">
      <alignment horizontal="center" vertical="center" wrapText="1"/>
    </xf>
    <xf numFmtId="9" fontId="6" fillId="0" borderId="7" xfId="0" applyNumberFormat="1" applyFont="1" applyFill="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3" fillId="4" borderId="8"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7" xfId="0" applyFont="1" applyFill="1" applyBorder="1" applyAlignment="1">
      <alignment horizontal="center" vertical="center"/>
    </xf>
    <xf numFmtId="0" fontId="3" fillId="4" borderId="7"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10" fillId="0" borderId="7" xfId="3" applyFont="1" applyBorder="1" applyAlignment="1">
      <alignment horizontal="center" vertical="center" wrapText="1"/>
    </xf>
    <xf numFmtId="0" fontId="8" fillId="9" borderId="7" xfId="0" applyFont="1" applyFill="1" applyBorder="1" applyAlignment="1">
      <alignment horizontal="center" vertical="center"/>
    </xf>
    <xf numFmtId="164" fontId="0" fillId="0" borderId="7" xfId="11" applyFont="1" applyBorder="1" applyAlignment="1">
      <alignment horizontal="center" vertical="center"/>
    </xf>
    <xf numFmtId="0" fontId="0" fillId="0" borderId="7" xfId="0" applyFont="1" applyBorder="1" applyAlignment="1">
      <alignment horizontal="center" vertical="center" wrapText="1"/>
    </xf>
    <xf numFmtId="10"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14" fontId="6" fillId="4"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xf>
    <xf numFmtId="0" fontId="15" fillId="0" borderId="7" xfId="0" applyFont="1" applyBorder="1" applyAlignment="1">
      <alignment horizontal="center" vertical="center" wrapText="1"/>
    </xf>
    <xf numFmtId="10" fontId="15" fillId="0" borderId="7" xfId="0" applyNumberFormat="1" applyFont="1" applyBorder="1" applyAlignment="1">
      <alignment horizontal="center" vertical="center" wrapText="1"/>
    </xf>
    <xf numFmtId="9" fontId="15" fillId="0" borderId="7" xfId="0" applyNumberFormat="1" applyFont="1" applyBorder="1" applyAlignment="1">
      <alignment horizontal="center" vertical="center" wrapText="1"/>
    </xf>
    <xf numFmtId="164" fontId="15" fillId="0" borderId="7" xfId="11" applyFont="1" applyBorder="1" applyAlignment="1">
      <alignment horizontal="center" vertical="center" wrapText="1"/>
    </xf>
    <xf numFmtId="9" fontId="15" fillId="0" borderId="7" xfId="0" applyNumberFormat="1" applyFont="1" applyFill="1" applyBorder="1" applyAlignment="1">
      <alignment horizontal="center" vertical="center" wrapText="1"/>
    </xf>
    <xf numFmtId="14" fontId="15" fillId="0" borderId="7" xfId="0" applyNumberFormat="1" applyFont="1" applyFill="1" applyBorder="1" applyAlignment="1">
      <alignment horizontal="center" vertical="center" wrapText="1"/>
    </xf>
    <xf numFmtId="9" fontId="15" fillId="0" borderId="7" xfId="7" applyFont="1" applyFill="1" applyBorder="1" applyAlignment="1">
      <alignment horizontal="center" vertical="center" wrapText="1"/>
    </xf>
    <xf numFmtId="10" fontId="15" fillId="0" borderId="7" xfId="11" applyNumberFormat="1" applyFont="1" applyBorder="1" applyAlignment="1">
      <alignment horizontal="center" vertical="center" wrapText="1"/>
    </xf>
    <xf numFmtId="164" fontId="9" fillId="8" borderId="7" xfId="11" applyFont="1" applyFill="1" applyBorder="1" applyAlignment="1">
      <alignment horizontal="center" vertical="center" wrapText="1"/>
    </xf>
    <xf numFmtId="0" fontId="7" fillId="8" borderId="7" xfId="0" applyFont="1" applyFill="1" applyBorder="1" applyAlignment="1">
      <alignment horizontal="center" vertical="center" wrapText="1"/>
    </xf>
    <xf numFmtId="10" fontId="15" fillId="0"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0" fontId="0" fillId="0" borderId="7" xfId="0" applyBorder="1" applyAlignment="1">
      <alignment horizontal="center" vertical="center"/>
    </xf>
    <xf numFmtId="0" fontId="3" fillId="4" borderId="7" xfId="0" applyFont="1" applyFill="1" applyBorder="1" applyAlignment="1">
      <alignment horizontal="center" vertical="center"/>
    </xf>
    <xf numFmtId="0" fontId="26" fillId="8" borderId="7" xfId="0" applyFont="1" applyFill="1" applyBorder="1" applyAlignment="1">
      <alignment horizontal="center" vertical="center" wrapText="1"/>
    </xf>
    <xf numFmtId="0" fontId="26" fillId="8" borderId="7" xfId="0" applyFont="1" applyFill="1" applyBorder="1" applyAlignment="1">
      <alignment horizontal="center" vertical="center"/>
    </xf>
    <xf numFmtId="10"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10" fontId="3" fillId="0" borderId="7" xfId="0" applyNumberFormat="1" applyFont="1" applyBorder="1" applyAlignment="1">
      <alignment horizontal="left" vertical="center" wrapText="1"/>
    </xf>
    <xf numFmtId="0" fontId="3" fillId="0" borderId="7" xfId="0" applyFont="1" applyBorder="1" applyAlignment="1">
      <alignment horizontal="left" vertical="center" wrapText="1"/>
    </xf>
    <xf numFmtId="9" fontId="15" fillId="0" borderId="7" xfId="15" applyNumberFormat="1" applyFont="1" applyBorder="1" applyAlignment="1">
      <alignment horizontal="center" vertical="center" wrapText="1"/>
    </xf>
    <xf numFmtId="164" fontId="15" fillId="0" borderId="7" xfId="15" applyFont="1" applyBorder="1" applyAlignment="1">
      <alignment horizontal="center" vertical="center" wrapText="1"/>
    </xf>
    <xf numFmtId="0" fontId="0" fillId="0" borderId="7" xfId="0" applyFont="1" applyBorder="1" applyAlignment="1">
      <alignment horizontal="center"/>
    </xf>
    <xf numFmtId="164" fontId="15" fillId="0" borderId="7" xfId="11" applyFont="1" applyBorder="1" applyAlignment="1">
      <alignment horizontal="center" vertical="top" wrapText="1"/>
    </xf>
    <xf numFmtId="9" fontId="15" fillId="0" borderId="7" xfId="7" applyFont="1" applyFill="1" applyBorder="1" applyAlignment="1">
      <alignment horizontal="center" vertical="top" wrapText="1"/>
    </xf>
    <xf numFmtId="9" fontId="15" fillId="0" borderId="7" xfId="0" applyNumberFormat="1" applyFont="1" applyFill="1" applyBorder="1" applyAlignment="1">
      <alignment horizontal="center" vertical="top" wrapText="1"/>
    </xf>
    <xf numFmtId="14" fontId="15" fillId="0" borderId="7" xfId="0" applyNumberFormat="1" applyFont="1" applyFill="1" applyBorder="1" applyAlignment="1">
      <alignment horizontal="center" vertical="top" wrapText="1"/>
    </xf>
    <xf numFmtId="9" fontId="3" fillId="0" borderId="7" xfId="12" applyFont="1" applyBorder="1" applyAlignment="1">
      <alignment horizontal="left" vertical="center" wrapText="1"/>
    </xf>
    <xf numFmtId="9" fontId="0" fillId="0" borderId="7" xfId="12"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left" wrapText="1"/>
    </xf>
    <xf numFmtId="9" fontId="15" fillId="0" borderId="7" xfId="12" applyFont="1" applyFill="1" applyBorder="1" applyAlignment="1">
      <alignment horizontal="center" vertical="center" wrapText="1"/>
    </xf>
    <xf numFmtId="10" fontId="3" fillId="0" borderId="7" xfId="0" applyNumberFormat="1" applyFont="1" applyBorder="1" applyAlignment="1">
      <alignment horizontal="center" vertical="top" wrapText="1"/>
    </xf>
    <xf numFmtId="0" fontId="3" fillId="0" borderId="7" xfId="0" applyFont="1" applyBorder="1" applyAlignment="1">
      <alignment horizontal="center" vertical="top" wrapText="1"/>
    </xf>
    <xf numFmtId="0" fontId="10" fillId="0" borderId="8" xfId="0" applyFont="1" applyBorder="1" applyAlignment="1">
      <alignment horizontal="left" wrapText="1"/>
    </xf>
    <xf numFmtId="0" fontId="10" fillId="0" borderId="9" xfId="0" applyFont="1" applyBorder="1" applyAlignment="1">
      <alignment horizontal="left" wrapText="1"/>
    </xf>
    <xf numFmtId="9" fontId="19" fillId="8" borderId="7" xfId="7"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29" fillId="0" borderId="7" xfId="0" applyFont="1" applyFill="1" applyBorder="1" applyAlignment="1">
      <alignment horizontal="center" vertical="center" wrapText="1"/>
    </xf>
    <xf numFmtId="0" fontId="29" fillId="0" borderId="7" xfId="0" applyFont="1" applyFill="1" applyBorder="1" applyAlignment="1" applyProtection="1">
      <alignment horizontal="center" vertical="center" wrapText="1"/>
      <protection locked="0"/>
    </xf>
    <xf numFmtId="9" fontId="6" fillId="0" borderId="8" xfId="12" applyFont="1" applyFill="1" applyBorder="1" applyAlignment="1">
      <alignment horizontal="center" vertical="center"/>
    </xf>
    <xf numFmtId="9" fontId="6" fillId="0" borderId="9" xfId="12"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justify" vertical="center" wrapText="1"/>
    </xf>
    <xf numFmtId="0" fontId="6" fillId="0" borderId="7" xfId="0" applyFont="1" applyFill="1" applyBorder="1" applyAlignment="1" applyProtection="1">
      <alignment horizontal="center" vertical="center"/>
      <protection locked="0"/>
    </xf>
    <xf numFmtId="0" fontId="7" fillId="8" borderId="7" xfId="0" applyFont="1" applyFill="1" applyBorder="1" applyAlignment="1">
      <alignment horizontal="center" vertical="center"/>
    </xf>
    <xf numFmtId="9" fontId="6" fillId="0" borderId="8" xfId="0" applyNumberFormat="1" applyFont="1" applyFill="1" applyBorder="1" applyAlignment="1">
      <alignment horizontal="center" vertical="center"/>
    </xf>
    <xf numFmtId="9" fontId="6" fillId="0" borderId="9" xfId="0" applyNumberFormat="1" applyFont="1" applyFill="1" applyBorder="1" applyAlignment="1">
      <alignment horizontal="center" vertical="center"/>
    </xf>
    <xf numFmtId="9" fontId="6" fillId="0" borderId="8" xfId="0" applyNumberFormat="1" applyFont="1" applyFill="1" applyBorder="1" applyAlignment="1">
      <alignment horizontal="center" vertical="top" wrapText="1"/>
    </xf>
    <xf numFmtId="9" fontId="6" fillId="0" borderId="9" xfId="0" applyNumberFormat="1" applyFont="1" applyFill="1" applyBorder="1" applyAlignment="1">
      <alignment horizontal="center" vertical="top"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17">
    <cellStyle name="Millares [0]" xfId="11" builtinId="6"/>
    <cellStyle name="Millares [0] 2" xfId="15"/>
    <cellStyle name="Millares [0] 3" xfId="14"/>
    <cellStyle name="Millares [0] 4" xfId="16"/>
    <cellStyle name="Millares 2" xfId="1"/>
    <cellStyle name="Millares 2 2" xfId="8"/>
    <cellStyle name="Moneda 2" xfId="2"/>
    <cellStyle name="Moneda 2 2" xfId="9"/>
    <cellStyle name="Normal" xfId="0" builtinId="0"/>
    <cellStyle name="Normal 2" xfId="3"/>
    <cellStyle name="Normal 3" xfId="6"/>
    <cellStyle name="Normal 4" xfId="13"/>
    <cellStyle name="Porcentaje" xfId="7" builtinId="5"/>
    <cellStyle name="Porcentaje 2" xfId="12"/>
    <cellStyle name="Porcentual 2" xfId="4"/>
    <cellStyle name="Porcentual 2 2" xfId="10"/>
    <cellStyle name="Porcentual 3" xfId="5"/>
  </cellStyles>
  <dxfs count="0"/>
  <tableStyles count="0" defaultTableStyle="TableStyleMedium9" defaultPivotStyle="PivotStyleLight16"/>
  <colors>
    <mruColors>
      <color rgb="FFFFCCCC"/>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63500</xdr:rowOff>
    </xdr:from>
    <xdr:to>
      <xdr:col>2</xdr:col>
      <xdr:colOff>11642</xdr:colOff>
      <xdr:row>3</xdr:row>
      <xdr:rowOff>0</xdr:rowOff>
    </xdr:to>
    <xdr:pic>
      <xdr:nvPicPr>
        <xdr:cNvPr id="2" name="1 Imagen">
          <a:extLst>
            <a:ext uri="{FF2B5EF4-FFF2-40B4-BE49-F238E27FC236}">
              <a16:creationId xmlns="" xmlns:a16="http://schemas.microsoft.com/office/drawing/2014/main" id="{B04A2078-B369-400A-8885-C750C7525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6350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1382183</xdr:colOff>
      <xdr:row>1</xdr:row>
      <xdr:rowOff>255587</xdr:rowOff>
    </xdr:to>
    <xdr:pic>
      <xdr:nvPicPr>
        <xdr:cNvPr id="2" name="1 Imagen">
          <a:extLst>
            <a:ext uri="{FF2B5EF4-FFF2-40B4-BE49-F238E27FC236}">
              <a16:creationId xmlns="" xmlns:a16="http://schemas.microsoft.com/office/drawing/2014/main" id="{F54CD625-5012-4705-B1A1-C6F02DFD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448733</xdr:colOff>
      <xdr:row>1</xdr:row>
      <xdr:rowOff>247650</xdr:rowOff>
    </xdr:to>
    <xdr:pic>
      <xdr:nvPicPr>
        <xdr:cNvPr id="2" name="1 Imagen">
          <a:extLst>
            <a:ext uri="{FF2B5EF4-FFF2-40B4-BE49-F238E27FC236}">
              <a16:creationId xmlns="" xmlns:a16="http://schemas.microsoft.com/office/drawing/2014/main" id="{9C986914-950A-483D-BD47-A39F2C359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78317</xdr:rowOff>
    </xdr:to>
    <xdr:pic>
      <xdr:nvPicPr>
        <xdr:cNvPr id="2" name="1 Imagen">
          <a:extLst>
            <a:ext uri="{FF2B5EF4-FFF2-40B4-BE49-F238E27FC236}">
              <a16:creationId xmlns="" xmlns:a16="http://schemas.microsoft.com/office/drawing/2014/main" id="{51493AF7-9B4D-4938-A628-D5AC061B1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901170</xdr:colOff>
      <xdr:row>2</xdr:row>
      <xdr:rowOff>136525</xdr:rowOff>
    </xdr:to>
    <xdr:pic>
      <xdr:nvPicPr>
        <xdr:cNvPr id="2" name="1 Imagen">
          <a:extLst>
            <a:ext uri="{FF2B5EF4-FFF2-40B4-BE49-F238E27FC236}">
              <a16:creationId xmlns="" xmlns:a16="http://schemas.microsoft.com/office/drawing/2014/main" id="{EFE669A1-1013-49DB-97D6-42E9EE7D0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35983</xdr:colOff>
      <xdr:row>2</xdr:row>
      <xdr:rowOff>141817</xdr:rowOff>
    </xdr:to>
    <xdr:pic>
      <xdr:nvPicPr>
        <xdr:cNvPr id="2" name="1 Imagen">
          <a:extLst>
            <a:ext uri="{FF2B5EF4-FFF2-40B4-BE49-F238E27FC236}">
              <a16:creationId xmlns="" xmlns:a16="http://schemas.microsoft.com/office/drawing/2014/main" id="{EFA3E2EF-30C4-42C4-8A93-4282D44CF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1189566</xdr:colOff>
      <xdr:row>2</xdr:row>
      <xdr:rowOff>35983</xdr:rowOff>
    </xdr:to>
    <xdr:pic>
      <xdr:nvPicPr>
        <xdr:cNvPr id="2" name="1 Imagen">
          <a:extLst>
            <a:ext uri="{FF2B5EF4-FFF2-40B4-BE49-F238E27FC236}">
              <a16:creationId xmlns="" xmlns:a16="http://schemas.microsoft.com/office/drawing/2014/main" id="{3550CE1E-73A5-4005-ABF9-86A1CD1CA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56"/>
  <sheetViews>
    <sheetView tabSelected="1" zoomScale="80" zoomScaleNormal="80" workbookViewId="0">
      <selection activeCell="H9" sqref="H9"/>
    </sheetView>
  </sheetViews>
  <sheetFormatPr baseColWidth="10" defaultColWidth="10.7109375" defaultRowHeight="12.75"/>
  <cols>
    <col min="1" max="1" width="19.7109375" customWidth="1"/>
    <col min="2" max="2" width="19.85546875" customWidth="1"/>
    <col min="3" max="3" width="19.5703125" style="12" customWidth="1"/>
    <col min="4" max="4" width="18" customWidth="1"/>
    <col min="5" max="5" width="25.140625" customWidth="1"/>
    <col min="6" max="6" width="17.5703125" customWidth="1"/>
    <col min="7" max="7" width="23.42578125" customWidth="1"/>
    <col min="8" max="8" width="26.5703125" style="11" customWidth="1"/>
    <col min="9" max="9" width="14" customWidth="1"/>
    <col min="10" max="10" width="14.42578125" customWidth="1"/>
    <col min="11" max="14" width="15" customWidth="1"/>
    <col min="15" max="15" width="15.5703125" customWidth="1"/>
    <col min="16" max="16" width="20.5703125" customWidth="1"/>
    <col min="17" max="17" width="16.85546875" customWidth="1"/>
    <col min="18" max="18" width="21.28515625" customWidth="1"/>
    <col min="19" max="19" width="14.140625" customWidth="1"/>
    <col min="20" max="20" width="20" customWidth="1"/>
    <col min="21" max="21" width="14.140625" customWidth="1"/>
    <col min="22" max="22" width="20.5703125" customWidth="1"/>
    <col min="26" max="26" width="15" customWidth="1"/>
  </cols>
  <sheetData>
    <row r="1" spans="1:26" ht="28.5" customHeight="1">
      <c r="A1" s="11"/>
      <c r="B1" s="11"/>
      <c r="D1" s="11"/>
      <c r="E1" s="11"/>
      <c r="F1" s="11"/>
      <c r="G1" s="11"/>
      <c r="I1" s="11"/>
      <c r="J1" s="11"/>
      <c r="K1" s="11"/>
      <c r="L1" s="11"/>
      <c r="M1" s="11"/>
      <c r="N1" s="11"/>
    </row>
    <row r="2" spans="1:26" ht="24" customHeight="1">
      <c r="A2" s="11"/>
      <c r="B2" s="11"/>
      <c r="D2" s="11"/>
      <c r="E2" s="11"/>
      <c r="F2" s="11"/>
      <c r="G2" s="11"/>
      <c r="I2" s="11"/>
      <c r="J2" s="11"/>
      <c r="K2" s="11"/>
      <c r="L2" s="11"/>
      <c r="M2" s="11"/>
      <c r="N2" s="11"/>
    </row>
    <row r="3" spans="1:26" ht="12" customHeight="1">
      <c r="A3" s="11"/>
      <c r="B3" s="11"/>
      <c r="D3" s="11"/>
      <c r="E3" s="11"/>
      <c r="F3" s="11"/>
      <c r="G3" s="11"/>
      <c r="I3" s="11"/>
      <c r="J3" s="11"/>
      <c r="K3" s="11"/>
      <c r="L3" s="11"/>
      <c r="M3" s="11"/>
      <c r="N3" s="11"/>
    </row>
    <row r="4" spans="1:26" ht="33.75">
      <c r="A4" s="269" t="s">
        <v>736</v>
      </c>
      <c r="B4" s="270"/>
      <c r="C4" s="270"/>
      <c r="D4" s="270"/>
      <c r="E4" s="270"/>
      <c r="F4" s="270"/>
      <c r="G4" s="270"/>
      <c r="H4" s="270"/>
      <c r="I4" s="270"/>
      <c r="J4" s="270"/>
      <c r="K4" s="270"/>
      <c r="L4" s="270"/>
      <c r="M4" s="270"/>
      <c r="N4" s="270"/>
      <c r="O4" s="270"/>
      <c r="P4" s="270"/>
      <c r="Q4" s="270"/>
      <c r="R4" s="270"/>
      <c r="S4" s="270"/>
      <c r="T4" s="270"/>
      <c r="U4" s="270"/>
      <c r="V4" s="270"/>
      <c r="W4" s="156"/>
      <c r="X4" s="156"/>
      <c r="Y4" s="156"/>
      <c r="Z4" s="156"/>
    </row>
    <row r="5" spans="1:26" ht="28.5" customHeight="1">
      <c r="A5" s="273" t="s">
        <v>99</v>
      </c>
      <c r="B5" s="273" t="s">
        <v>74</v>
      </c>
      <c r="C5" s="274" t="s">
        <v>65</v>
      </c>
      <c r="D5" s="274" t="s">
        <v>66</v>
      </c>
      <c r="E5" s="274" t="s">
        <v>67</v>
      </c>
      <c r="F5" s="274" t="s">
        <v>68</v>
      </c>
      <c r="G5" s="274" t="s">
        <v>69</v>
      </c>
      <c r="H5" s="274" t="s">
        <v>666</v>
      </c>
      <c r="I5" s="275" t="s">
        <v>70</v>
      </c>
      <c r="J5" s="275"/>
      <c r="K5" s="274" t="s">
        <v>79</v>
      </c>
      <c r="L5" s="274"/>
      <c r="M5" s="274"/>
      <c r="N5" s="274"/>
      <c r="O5" s="271" t="s">
        <v>490</v>
      </c>
      <c r="P5" s="271"/>
      <c r="Q5" s="271"/>
      <c r="R5" s="271"/>
      <c r="S5" s="271"/>
      <c r="T5" s="271"/>
      <c r="U5" s="271"/>
      <c r="V5" s="271"/>
    </row>
    <row r="6" spans="1:26" ht="15.75">
      <c r="A6" s="273"/>
      <c r="B6" s="273"/>
      <c r="C6" s="274"/>
      <c r="D6" s="274"/>
      <c r="E6" s="274"/>
      <c r="F6" s="274"/>
      <c r="G6" s="274"/>
      <c r="H6" s="274"/>
      <c r="I6" s="274" t="s">
        <v>71</v>
      </c>
      <c r="J6" s="274" t="s">
        <v>72</v>
      </c>
      <c r="K6" s="101" t="s">
        <v>75</v>
      </c>
      <c r="L6" s="101" t="s">
        <v>76</v>
      </c>
      <c r="M6" s="101" t="s">
        <v>77</v>
      </c>
      <c r="N6" s="101" t="s">
        <v>78</v>
      </c>
      <c r="O6" s="272" t="s">
        <v>75</v>
      </c>
      <c r="P6" s="272"/>
      <c r="Q6" s="272" t="s">
        <v>76</v>
      </c>
      <c r="R6" s="272"/>
      <c r="S6" s="272" t="s">
        <v>77</v>
      </c>
      <c r="T6" s="272"/>
      <c r="U6" s="272" t="s">
        <v>78</v>
      </c>
      <c r="V6" s="272"/>
    </row>
    <row r="7" spans="1:26" ht="42.75" customHeight="1">
      <c r="A7" s="273"/>
      <c r="B7" s="273"/>
      <c r="C7" s="274"/>
      <c r="D7" s="274"/>
      <c r="E7" s="274"/>
      <c r="F7" s="274"/>
      <c r="G7" s="274"/>
      <c r="H7" s="274"/>
      <c r="I7" s="274"/>
      <c r="J7" s="274"/>
      <c r="K7" s="102" t="s">
        <v>64</v>
      </c>
      <c r="L7" s="102" t="s">
        <v>64</v>
      </c>
      <c r="M7" s="102" t="s">
        <v>64</v>
      </c>
      <c r="N7" s="102" t="s">
        <v>64</v>
      </c>
      <c r="O7" s="64" t="s">
        <v>492</v>
      </c>
      <c r="P7" s="155" t="s">
        <v>491</v>
      </c>
      <c r="Q7" s="64" t="s">
        <v>492</v>
      </c>
      <c r="R7" s="64" t="s">
        <v>491</v>
      </c>
      <c r="S7" s="64" t="s">
        <v>492</v>
      </c>
      <c r="T7" s="64" t="s">
        <v>491</v>
      </c>
      <c r="U7" s="64" t="s">
        <v>492</v>
      </c>
      <c r="V7" s="64" t="s">
        <v>491</v>
      </c>
    </row>
    <row r="8" spans="1:26" ht="89.25" customHeight="1">
      <c r="A8" s="277" t="s">
        <v>60</v>
      </c>
      <c r="B8" s="276" t="s">
        <v>88</v>
      </c>
      <c r="C8" s="281" t="s">
        <v>156</v>
      </c>
      <c r="D8" s="279">
        <v>0.2</v>
      </c>
      <c r="E8" s="137" t="s">
        <v>166</v>
      </c>
      <c r="F8" s="137">
        <v>1</v>
      </c>
      <c r="G8" s="280" t="s">
        <v>718</v>
      </c>
      <c r="H8" s="146" t="s">
        <v>737</v>
      </c>
      <c r="I8" s="137" t="s">
        <v>157</v>
      </c>
      <c r="J8" s="15" t="s">
        <v>158</v>
      </c>
      <c r="K8" s="20">
        <v>1</v>
      </c>
      <c r="L8" s="20">
        <v>0</v>
      </c>
      <c r="M8" s="20">
        <v>0</v>
      </c>
      <c r="N8" s="20">
        <v>0</v>
      </c>
      <c r="O8" s="160">
        <v>1</v>
      </c>
      <c r="P8" s="161" t="s">
        <v>742</v>
      </c>
      <c r="Q8" s="181">
        <v>1</v>
      </c>
      <c r="R8" s="182" t="s">
        <v>784</v>
      </c>
      <c r="S8" s="20"/>
      <c r="T8" s="157"/>
      <c r="U8" s="20"/>
      <c r="V8" s="157"/>
    </row>
    <row r="9" spans="1:26" ht="93.75" customHeight="1">
      <c r="A9" s="277"/>
      <c r="B9" s="276"/>
      <c r="C9" s="281"/>
      <c r="D9" s="279"/>
      <c r="E9" s="137" t="s">
        <v>101</v>
      </c>
      <c r="F9" s="135">
        <v>1</v>
      </c>
      <c r="G9" s="280"/>
      <c r="H9" s="146" t="s">
        <v>684</v>
      </c>
      <c r="I9" s="137" t="s">
        <v>157</v>
      </c>
      <c r="J9" s="15">
        <v>43465</v>
      </c>
      <c r="K9" s="20">
        <v>0.25</v>
      </c>
      <c r="L9" s="20">
        <v>0.5</v>
      </c>
      <c r="M9" s="20">
        <v>0.75</v>
      </c>
      <c r="N9" s="20">
        <v>1</v>
      </c>
      <c r="O9" s="160">
        <v>0.25</v>
      </c>
      <c r="P9" s="161" t="s">
        <v>743</v>
      </c>
      <c r="Q9" s="181">
        <f>7/11</f>
        <v>0.63636363636363635</v>
      </c>
      <c r="R9" s="182" t="s">
        <v>785</v>
      </c>
      <c r="S9" s="20"/>
      <c r="T9" s="157"/>
      <c r="U9" s="20"/>
      <c r="V9" s="157"/>
    </row>
    <row r="10" spans="1:26" ht="125.25" customHeight="1">
      <c r="A10" s="277"/>
      <c r="B10" s="276"/>
      <c r="C10" s="282" t="s">
        <v>159</v>
      </c>
      <c r="D10" s="279">
        <v>0.2</v>
      </c>
      <c r="E10" s="137" t="s">
        <v>101</v>
      </c>
      <c r="F10" s="137" t="s">
        <v>160</v>
      </c>
      <c r="G10" s="278" t="s">
        <v>719</v>
      </c>
      <c r="H10" s="137" t="s">
        <v>685</v>
      </c>
      <c r="I10" s="136">
        <v>43101</v>
      </c>
      <c r="J10" s="15">
        <v>43190</v>
      </c>
      <c r="K10" s="20">
        <v>1</v>
      </c>
      <c r="L10" s="20">
        <v>1</v>
      </c>
      <c r="M10" s="20">
        <v>1</v>
      </c>
      <c r="N10" s="20">
        <v>1</v>
      </c>
      <c r="O10" s="160">
        <v>0.25</v>
      </c>
      <c r="P10" s="161" t="s">
        <v>744</v>
      </c>
      <c r="Q10" s="181">
        <f>23/67</f>
        <v>0.34328358208955223</v>
      </c>
      <c r="R10" s="182" t="s">
        <v>810</v>
      </c>
      <c r="S10" s="20"/>
      <c r="T10" s="157"/>
      <c r="U10" s="20"/>
      <c r="V10" s="157"/>
    </row>
    <row r="11" spans="1:26" ht="124.5" customHeight="1">
      <c r="A11" s="277"/>
      <c r="B11" s="276"/>
      <c r="C11" s="282"/>
      <c r="D11" s="279"/>
      <c r="E11" s="137" t="s">
        <v>101</v>
      </c>
      <c r="F11" s="137" t="s">
        <v>161</v>
      </c>
      <c r="G11" s="278"/>
      <c r="H11" s="137" t="s">
        <v>686</v>
      </c>
      <c r="I11" s="136">
        <v>43101</v>
      </c>
      <c r="J11" s="15">
        <v>43465</v>
      </c>
      <c r="K11" s="20">
        <v>0.25</v>
      </c>
      <c r="L11" s="20">
        <v>0.5</v>
      </c>
      <c r="M11" s="20">
        <v>0.75</v>
      </c>
      <c r="N11" s="20">
        <v>1</v>
      </c>
      <c r="O11" s="160">
        <v>0.1</v>
      </c>
      <c r="P11" s="161" t="s">
        <v>745</v>
      </c>
      <c r="Q11" s="181">
        <f>23/67</f>
        <v>0.34328358208955223</v>
      </c>
      <c r="R11" s="182" t="s">
        <v>786</v>
      </c>
      <c r="S11" s="20"/>
      <c r="T11" s="157"/>
      <c r="U11" s="20"/>
      <c r="V11" s="157"/>
    </row>
    <row r="12" spans="1:26" ht="75.75" customHeight="1">
      <c r="A12" s="277"/>
      <c r="B12" s="276"/>
      <c r="C12" s="135" t="s">
        <v>162</v>
      </c>
      <c r="D12" s="134">
        <v>0.2</v>
      </c>
      <c r="E12" s="137" t="s">
        <v>101</v>
      </c>
      <c r="F12" s="137">
        <v>100</v>
      </c>
      <c r="G12" s="147" t="s">
        <v>720</v>
      </c>
      <c r="H12" s="146" t="s">
        <v>687</v>
      </c>
      <c r="I12" s="136">
        <v>43101</v>
      </c>
      <c r="J12" s="15">
        <v>43465</v>
      </c>
      <c r="K12" s="20">
        <v>0.25</v>
      </c>
      <c r="L12" s="20">
        <v>0.5</v>
      </c>
      <c r="M12" s="20">
        <v>0.75</v>
      </c>
      <c r="N12" s="20">
        <v>1</v>
      </c>
      <c r="O12" s="160">
        <v>0.25</v>
      </c>
      <c r="P12" s="161" t="s">
        <v>746</v>
      </c>
      <c r="Q12" s="181">
        <f>40/80</f>
        <v>0.5</v>
      </c>
      <c r="R12" s="182" t="s">
        <v>787</v>
      </c>
      <c r="S12" s="20"/>
      <c r="T12" s="157"/>
      <c r="U12" s="20"/>
      <c r="V12" s="157"/>
    </row>
    <row r="13" spans="1:26" ht="217.5" customHeight="1">
      <c r="A13" s="277"/>
      <c r="B13" s="276"/>
      <c r="C13" s="135" t="s">
        <v>163</v>
      </c>
      <c r="D13" s="134">
        <v>0.1</v>
      </c>
      <c r="E13" s="137" t="s">
        <v>101</v>
      </c>
      <c r="F13" s="137">
        <v>100</v>
      </c>
      <c r="G13" s="147" t="s">
        <v>724</v>
      </c>
      <c r="H13" s="146" t="s">
        <v>725</v>
      </c>
      <c r="I13" s="136">
        <v>43101</v>
      </c>
      <c r="J13" s="15">
        <v>43465</v>
      </c>
      <c r="K13" s="20">
        <v>0.25</v>
      </c>
      <c r="L13" s="20">
        <v>0.5</v>
      </c>
      <c r="M13" s="20">
        <v>0.75</v>
      </c>
      <c r="N13" s="20">
        <v>1</v>
      </c>
      <c r="O13" s="160">
        <v>0.25</v>
      </c>
      <c r="P13" s="161" t="s">
        <v>642</v>
      </c>
      <c r="Q13" s="181">
        <f>24/50</f>
        <v>0.48</v>
      </c>
      <c r="R13" s="182" t="s">
        <v>788</v>
      </c>
      <c r="S13" s="20"/>
      <c r="T13" s="157"/>
      <c r="U13" s="20"/>
      <c r="V13" s="157"/>
    </row>
    <row r="14" spans="1:26" ht="276.75" customHeight="1">
      <c r="A14" s="277"/>
      <c r="B14" s="276"/>
      <c r="C14" s="148" t="s">
        <v>169</v>
      </c>
      <c r="D14" s="134">
        <v>0.1</v>
      </c>
      <c r="E14" s="137" t="s">
        <v>101</v>
      </c>
      <c r="F14" s="135">
        <v>0.8</v>
      </c>
      <c r="G14" s="147" t="s">
        <v>721</v>
      </c>
      <c r="H14" s="146" t="s">
        <v>688</v>
      </c>
      <c r="I14" s="137" t="s">
        <v>157</v>
      </c>
      <c r="J14" s="15">
        <v>43465</v>
      </c>
      <c r="K14" s="20">
        <v>0.25</v>
      </c>
      <c r="L14" s="20">
        <v>0.5</v>
      </c>
      <c r="M14" s="20">
        <v>0.75</v>
      </c>
      <c r="N14" s="20">
        <v>1</v>
      </c>
      <c r="O14" s="160">
        <v>0.1</v>
      </c>
      <c r="P14" s="161" t="s">
        <v>747</v>
      </c>
      <c r="Q14" s="181">
        <v>0.43</v>
      </c>
      <c r="R14" s="182" t="s">
        <v>789</v>
      </c>
      <c r="S14" s="20"/>
      <c r="T14" s="157"/>
      <c r="U14" s="20"/>
      <c r="V14" s="157"/>
    </row>
    <row r="15" spans="1:26" ht="172.5" customHeight="1">
      <c r="A15" s="277"/>
      <c r="B15" s="276"/>
      <c r="C15" s="148" t="s">
        <v>164</v>
      </c>
      <c r="D15" s="134">
        <v>0.1</v>
      </c>
      <c r="E15" s="137" t="s">
        <v>101</v>
      </c>
      <c r="F15" s="135">
        <v>0.9</v>
      </c>
      <c r="G15" s="147" t="s">
        <v>722</v>
      </c>
      <c r="H15" s="146" t="s">
        <v>689</v>
      </c>
      <c r="I15" s="137" t="s">
        <v>157</v>
      </c>
      <c r="J15" s="15">
        <v>43465</v>
      </c>
      <c r="K15" s="20">
        <v>0.25</v>
      </c>
      <c r="L15" s="20">
        <v>0.5</v>
      </c>
      <c r="M15" s="20">
        <v>0.75</v>
      </c>
      <c r="N15" s="20">
        <v>1</v>
      </c>
      <c r="O15" s="160">
        <v>0.2</v>
      </c>
      <c r="P15" s="161" t="s">
        <v>748</v>
      </c>
      <c r="Q15" s="181">
        <f>18/30</f>
        <v>0.6</v>
      </c>
      <c r="R15" s="182" t="s">
        <v>790</v>
      </c>
      <c r="S15" s="20"/>
      <c r="T15" s="157"/>
      <c r="U15" s="20"/>
      <c r="V15" s="157"/>
    </row>
    <row r="16" spans="1:26" ht="81" customHeight="1">
      <c r="A16" s="277"/>
      <c r="B16" s="276" t="s">
        <v>89</v>
      </c>
      <c r="C16" s="281" t="s">
        <v>165</v>
      </c>
      <c r="D16" s="279">
        <v>0.1</v>
      </c>
      <c r="E16" s="137" t="s">
        <v>166</v>
      </c>
      <c r="F16" s="137">
        <v>1</v>
      </c>
      <c r="G16" s="280" t="s">
        <v>723</v>
      </c>
      <c r="H16" s="148" t="s">
        <v>667</v>
      </c>
      <c r="I16" s="137" t="s">
        <v>157</v>
      </c>
      <c r="J16" s="15" t="s">
        <v>158</v>
      </c>
      <c r="K16" s="20">
        <v>1</v>
      </c>
      <c r="L16" s="20">
        <v>1</v>
      </c>
      <c r="M16" s="20">
        <v>1</v>
      </c>
      <c r="N16" s="20">
        <v>1</v>
      </c>
      <c r="O16" s="162">
        <v>0</v>
      </c>
      <c r="P16" s="163" t="s">
        <v>749</v>
      </c>
      <c r="Q16" s="181">
        <f>2/5</f>
        <v>0.4</v>
      </c>
      <c r="R16" s="182" t="s">
        <v>791</v>
      </c>
      <c r="S16" s="20"/>
      <c r="T16" s="157"/>
      <c r="U16" s="20"/>
      <c r="V16" s="157"/>
    </row>
    <row r="17" spans="1:26" ht="123" customHeight="1">
      <c r="A17" s="277"/>
      <c r="B17" s="276"/>
      <c r="C17" s="281"/>
      <c r="D17" s="279"/>
      <c r="E17" s="137" t="s">
        <v>101</v>
      </c>
      <c r="F17" s="135">
        <v>1</v>
      </c>
      <c r="G17" s="280"/>
      <c r="H17" s="137" t="s">
        <v>690</v>
      </c>
      <c r="I17" s="137" t="s">
        <v>157</v>
      </c>
      <c r="J17" s="15">
        <v>43465</v>
      </c>
      <c r="K17" s="20">
        <v>0.25</v>
      </c>
      <c r="L17" s="20">
        <v>0.5</v>
      </c>
      <c r="M17" s="20">
        <v>0.75</v>
      </c>
      <c r="N17" s="20">
        <v>1</v>
      </c>
      <c r="O17" s="160">
        <v>0</v>
      </c>
      <c r="P17" s="163" t="s">
        <v>750</v>
      </c>
      <c r="Q17" s="181">
        <f>0.5/3</f>
        <v>0.16666666666666666</v>
      </c>
      <c r="R17" s="198" t="s">
        <v>792</v>
      </c>
      <c r="S17" s="20"/>
      <c r="T17" s="157"/>
      <c r="U17" s="20"/>
      <c r="V17" s="157"/>
    </row>
    <row r="18" spans="1:26">
      <c r="O18" s="11"/>
      <c r="P18" s="11"/>
      <c r="Q18" s="11"/>
      <c r="R18" s="11"/>
      <c r="S18" s="11"/>
      <c r="T18" s="11"/>
      <c r="U18" s="11"/>
      <c r="V18" s="11"/>
      <c r="W18" s="11"/>
      <c r="X18" s="11"/>
      <c r="Y18" s="11"/>
      <c r="Z18" s="11"/>
    </row>
    <row r="19" spans="1:26">
      <c r="O19" s="11"/>
      <c r="P19" s="11"/>
      <c r="Q19" s="11"/>
      <c r="R19" s="11"/>
      <c r="S19" s="11"/>
      <c r="T19" s="11"/>
      <c r="U19" s="11"/>
      <c r="V19" s="11"/>
      <c r="W19" s="11"/>
      <c r="X19" s="11"/>
      <c r="Y19" s="11"/>
      <c r="Z19" s="11"/>
    </row>
    <row r="20" spans="1:26">
      <c r="O20" s="11"/>
      <c r="P20" s="11"/>
      <c r="Q20" s="11"/>
      <c r="R20" s="11"/>
      <c r="S20" s="11"/>
      <c r="T20" s="11"/>
      <c r="U20" s="11"/>
      <c r="V20" s="11"/>
      <c r="W20" s="11"/>
      <c r="X20" s="11"/>
      <c r="Y20" s="11"/>
      <c r="Z20" s="11"/>
    </row>
    <row r="21" spans="1:26">
      <c r="O21" s="11"/>
      <c r="P21" s="11"/>
      <c r="Q21" s="11"/>
      <c r="R21" s="11"/>
      <c r="S21" s="11"/>
      <c r="T21" s="11"/>
      <c r="U21" s="11"/>
      <c r="V21" s="11"/>
      <c r="W21" s="11"/>
      <c r="X21" s="11"/>
      <c r="Y21" s="11"/>
      <c r="Z21" s="11"/>
    </row>
    <row r="22" spans="1:26">
      <c r="O22" s="11"/>
      <c r="P22" s="11"/>
      <c r="Q22" s="11"/>
      <c r="R22" s="11"/>
      <c r="S22" s="11"/>
      <c r="T22" s="11"/>
      <c r="U22" s="11"/>
      <c r="V22" s="11"/>
      <c r="W22" s="11"/>
      <c r="X22" s="11"/>
      <c r="Y22" s="11"/>
      <c r="Z22" s="11"/>
    </row>
    <row r="23" spans="1:26">
      <c r="O23" s="11"/>
      <c r="P23" s="11"/>
      <c r="Q23" s="11"/>
      <c r="R23" s="11"/>
      <c r="S23" s="11"/>
      <c r="T23" s="11"/>
      <c r="U23" s="11"/>
      <c r="V23" s="11"/>
      <c r="W23" s="11"/>
      <c r="X23" s="11"/>
      <c r="Y23" s="11"/>
      <c r="Z23" s="11"/>
    </row>
    <row r="24" spans="1:26">
      <c r="O24" s="11"/>
      <c r="P24" s="11"/>
      <c r="Q24" s="11"/>
      <c r="R24" s="11"/>
      <c r="S24" s="11"/>
      <c r="T24" s="11"/>
      <c r="U24" s="11"/>
      <c r="V24" s="11"/>
      <c r="W24" s="11"/>
      <c r="X24" s="11"/>
      <c r="Y24" s="11"/>
      <c r="Z24" s="11"/>
    </row>
    <row r="25" spans="1:26">
      <c r="O25" s="11"/>
      <c r="P25" s="11"/>
      <c r="Q25" s="11"/>
      <c r="R25" s="11"/>
      <c r="S25" s="11"/>
      <c r="T25" s="11"/>
      <c r="U25" s="11"/>
      <c r="V25" s="11"/>
      <c r="W25" s="11"/>
      <c r="X25" s="11"/>
      <c r="Y25" s="11"/>
      <c r="Z25" s="11"/>
    </row>
    <row r="26" spans="1:26">
      <c r="O26" s="11"/>
      <c r="P26" s="11"/>
      <c r="Q26" s="11"/>
      <c r="R26" s="11"/>
      <c r="S26" s="11"/>
      <c r="T26" s="11"/>
      <c r="U26" s="11"/>
      <c r="V26" s="11"/>
      <c r="W26" s="11"/>
      <c r="X26" s="11"/>
      <c r="Y26" s="11"/>
      <c r="Z26" s="11"/>
    </row>
    <row r="27" spans="1:26">
      <c r="O27" s="11"/>
      <c r="P27" s="11"/>
      <c r="Q27" s="11"/>
      <c r="R27" s="11"/>
      <c r="S27" s="11"/>
      <c r="T27" s="11"/>
      <c r="U27" s="11"/>
      <c r="V27" s="11"/>
      <c r="W27" s="11"/>
      <c r="X27" s="11"/>
      <c r="Y27" s="11"/>
      <c r="Z27" s="11"/>
    </row>
    <row r="28" spans="1:26">
      <c r="O28" s="11"/>
      <c r="P28" s="11"/>
      <c r="Q28" s="11"/>
      <c r="R28" s="11"/>
      <c r="S28" s="11"/>
      <c r="T28" s="11"/>
      <c r="U28" s="11"/>
      <c r="V28" s="11"/>
      <c r="W28" s="11"/>
      <c r="X28" s="11"/>
      <c r="Y28" s="11"/>
      <c r="Z28" s="11"/>
    </row>
    <row r="29" spans="1:26">
      <c r="O29" s="11"/>
      <c r="P29" s="11"/>
      <c r="Q29" s="11"/>
      <c r="R29" s="11"/>
      <c r="S29" s="11"/>
      <c r="T29" s="11"/>
      <c r="U29" s="11"/>
      <c r="V29" s="11"/>
      <c r="W29" s="11"/>
      <c r="X29" s="11"/>
      <c r="Y29" s="11"/>
      <c r="Z29" s="11"/>
    </row>
    <row r="30" spans="1:26">
      <c r="O30" s="11"/>
      <c r="P30" s="11"/>
      <c r="Q30" s="11"/>
      <c r="R30" s="11"/>
      <c r="S30" s="11"/>
      <c r="T30" s="11"/>
      <c r="U30" s="11"/>
      <c r="V30" s="11"/>
      <c r="W30" s="11"/>
      <c r="X30" s="11"/>
      <c r="Y30" s="11"/>
      <c r="Z30" s="11"/>
    </row>
    <row r="31" spans="1:26">
      <c r="O31" s="11"/>
      <c r="P31" s="11"/>
      <c r="Q31" s="11"/>
      <c r="R31" s="11"/>
      <c r="S31" s="11"/>
      <c r="T31" s="11"/>
      <c r="U31" s="11"/>
      <c r="V31" s="11"/>
      <c r="W31" s="11"/>
      <c r="X31" s="11"/>
      <c r="Y31" s="11"/>
      <c r="Z31" s="11"/>
    </row>
    <row r="32" spans="1:26">
      <c r="O32" s="11"/>
      <c r="P32" s="11"/>
      <c r="Q32" s="11"/>
      <c r="R32" s="11"/>
      <c r="S32" s="11"/>
      <c r="T32" s="11"/>
      <c r="U32" s="11"/>
      <c r="V32" s="11"/>
      <c r="W32" s="11"/>
      <c r="X32" s="11"/>
      <c r="Y32" s="11"/>
      <c r="Z32" s="11"/>
    </row>
    <row r="33" spans="15:26">
      <c r="O33" s="11"/>
      <c r="P33" s="11"/>
      <c r="Q33" s="11"/>
      <c r="R33" s="11"/>
      <c r="S33" s="11"/>
      <c r="T33" s="11"/>
      <c r="U33" s="11"/>
      <c r="V33" s="11"/>
      <c r="W33" s="11"/>
      <c r="X33" s="11"/>
      <c r="Y33" s="11"/>
      <c r="Z33" s="11"/>
    </row>
    <row r="34" spans="15:26">
      <c r="O34" s="11"/>
      <c r="P34" s="11"/>
      <c r="Q34" s="11"/>
      <c r="R34" s="11"/>
      <c r="S34" s="11"/>
      <c r="T34" s="11"/>
      <c r="U34" s="11"/>
      <c r="V34" s="11"/>
      <c r="W34" s="11"/>
      <c r="X34" s="11"/>
      <c r="Y34" s="11"/>
      <c r="Z34" s="11"/>
    </row>
    <row r="35" spans="15:26">
      <c r="O35" s="11"/>
      <c r="P35" s="11"/>
      <c r="Q35" s="11"/>
      <c r="R35" s="11"/>
      <c r="S35" s="11"/>
      <c r="T35" s="11"/>
      <c r="U35" s="11"/>
      <c r="V35" s="11"/>
      <c r="W35" s="11"/>
      <c r="X35" s="11"/>
      <c r="Y35" s="11"/>
      <c r="Z35" s="11"/>
    </row>
    <row r="36" spans="15:26">
      <c r="O36" s="11"/>
      <c r="P36" s="11"/>
      <c r="Q36" s="11"/>
      <c r="R36" s="11"/>
      <c r="S36" s="11"/>
      <c r="T36" s="11"/>
      <c r="U36" s="11"/>
      <c r="V36" s="11"/>
      <c r="W36" s="11"/>
      <c r="X36" s="11"/>
      <c r="Y36" s="11"/>
      <c r="Z36" s="11"/>
    </row>
    <row r="37" spans="15:26">
      <c r="O37" s="11"/>
      <c r="P37" s="11"/>
      <c r="Q37" s="11"/>
      <c r="R37" s="11"/>
      <c r="S37" s="11"/>
      <c r="T37" s="11"/>
      <c r="U37" s="11"/>
      <c r="V37" s="11"/>
      <c r="W37" s="11"/>
      <c r="X37" s="11"/>
      <c r="Y37" s="11"/>
      <c r="Z37" s="11"/>
    </row>
    <row r="38" spans="15:26">
      <c r="O38" s="11"/>
      <c r="P38" s="11"/>
      <c r="Q38" s="11"/>
      <c r="R38" s="11"/>
      <c r="S38" s="11"/>
      <c r="T38" s="11"/>
      <c r="U38" s="11"/>
      <c r="V38" s="11"/>
      <c r="W38" s="11"/>
      <c r="X38" s="11"/>
      <c r="Y38" s="11"/>
      <c r="Z38" s="11"/>
    </row>
    <row r="39" spans="15:26">
      <c r="O39" s="11"/>
      <c r="P39" s="11"/>
      <c r="Q39" s="11"/>
      <c r="R39" s="11"/>
      <c r="S39" s="11"/>
      <c r="T39" s="11"/>
      <c r="U39" s="11"/>
      <c r="V39" s="11"/>
      <c r="W39" s="11"/>
      <c r="X39" s="11"/>
      <c r="Y39" s="11"/>
      <c r="Z39" s="11"/>
    </row>
    <row r="40" spans="15:26">
      <c r="O40" s="11"/>
      <c r="P40" s="11"/>
      <c r="Q40" s="11"/>
      <c r="R40" s="11"/>
      <c r="S40" s="11"/>
      <c r="T40" s="11"/>
      <c r="U40" s="11"/>
      <c r="V40" s="11"/>
      <c r="W40" s="11"/>
      <c r="X40" s="11"/>
      <c r="Y40" s="11"/>
      <c r="Z40" s="11"/>
    </row>
    <row r="41" spans="15:26">
      <c r="O41" s="11"/>
      <c r="P41" s="11"/>
      <c r="Q41" s="11"/>
      <c r="R41" s="11"/>
      <c r="S41" s="11"/>
      <c r="T41" s="11"/>
      <c r="U41" s="11"/>
      <c r="V41" s="11"/>
      <c r="W41" s="11"/>
      <c r="X41" s="11"/>
      <c r="Y41" s="11"/>
      <c r="Z41" s="11"/>
    </row>
    <row r="42" spans="15:26">
      <c r="O42" s="11"/>
      <c r="P42" s="11"/>
      <c r="Q42" s="11"/>
      <c r="R42" s="11"/>
      <c r="S42" s="11"/>
      <c r="T42" s="11"/>
      <c r="U42" s="11"/>
      <c r="V42" s="11"/>
      <c r="W42" s="11"/>
      <c r="X42" s="11"/>
      <c r="Y42" s="11"/>
      <c r="Z42" s="11"/>
    </row>
    <row r="43" spans="15:26">
      <c r="O43" s="11"/>
      <c r="P43" s="11"/>
      <c r="Q43" s="11"/>
      <c r="R43" s="11"/>
      <c r="S43" s="11"/>
      <c r="T43" s="11"/>
      <c r="U43" s="11"/>
      <c r="V43" s="11"/>
      <c r="W43" s="11"/>
      <c r="X43" s="11"/>
      <c r="Y43" s="11"/>
      <c r="Z43" s="11"/>
    </row>
    <row r="44" spans="15:26">
      <c r="O44" s="11"/>
      <c r="P44" s="11"/>
      <c r="Q44" s="11"/>
      <c r="R44" s="11"/>
      <c r="S44" s="11"/>
      <c r="T44" s="11"/>
      <c r="U44" s="11"/>
      <c r="V44" s="11"/>
      <c r="W44" s="11"/>
      <c r="X44" s="11"/>
      <c r="Y44" s="11"/>
      <c r="Z44" s="11"/>
    </row>
    <row r="45" spans="15:26">
      <c r="O45" s="11"/>
      <c r="P45" s="11"/>
      <c r="Q45" s="11"/>
      <c r="R45" s="11"/>
      <c r="S45" s="11"/>
      <c r="T45" s="11"/>
      <c r="U45" s="11"/>
      <c r="V45" s="11"/>
      <c r="W45" s="11"/>
      <c r="X45" s="11"/>
      <c r="Y45" s="11"/>
      <c r="Z45" s="11"/>
    </row>
    <row r="46" spans="15:26">
      <c r="O46" s="11"/>
      <c r="P46" s="11"/>
      <c r="Q46" s="11"/>
      <c r="R46" s="11"/>
      <c r="S46" s="11"/>
      <c r="T46" s="11"/>
      <c r="U46" s="11"/>
      <c r="V46" s="11"/>
      <c r="W46" s="11"/>
      <c r="X46" s="11"/>
      <c r="Y46" s="11"/>
      <c r="Z46" s="11"/>
    </row>
    <row r="47" spans="15:26">
      <c r="O47" s="11"/>
      <c r="P47" s="11"/>
      <c r="Q47" s="11"/>
      <c r="R47" s="11"/>
      <c r="S47" s="11"/>
      <c r="T47" s="11"/>
      <c r="U47" s="11"/>
      <c r="V47" s="11"/>
      <c r="W47" s="11"/>
      <c r="X47" s="11"/>
      <c r="Y47" s="11"/>
      <c r="Z47" s="11"/>
    </row>
    <row r="48" spans="15:26">
      <c r="O48" s="11"/>
      <c r="P48" s="11"/>
      <c r="Q48" s="11"/>
      <c r="R48" s="11"/>
      <c r="S48" s="11"/>
      <c r="T48" s="11"/>
      <c r="U48" s="11"/>
      <c r="V48" s="11"/>
      <c r="W48" s="11"/>
      <c r="X48" s="11"/>
      <c r="Y48" s="11"/>
      <c r="Z48" s="11"/>
    </row>
    <row r="49" spans="15:26">
      <c r="O49" s="11"/>
      <c r="P49" s="11"/>
      <c r="Q49" s="11"/>
      <c r="R49" s="11"/>
      <c r="S49" s="11"/>
      <c r="T49" s="11"/>
      <c r="U49" s="11"/>
      <c r="V49" s="11"/>
      <c r="W49" s="11"/>
      <c r="X49" s="11"/>
      <c r="Y49" s="11"/>
      <c r="Z49" s="11"/>
    </row>
    <row r="50" spans="15:26">
      <c r="O50" s="11"/>
      <c r="P50" s="11"/>
      <c r="Q50" s="11"/>
      <c r="R50" s="11"/>
      <c r="S50" s="11"/>
      <c r="T50" s="11"/>
      <c r="U50" s="11"/>
      <c r="V50" s="11"/>
      <c r="W50" s="11"/>
      <c r="X50" s="11"/>
      <c r="Y50" s="11"/>
      <c r="Z50" s="11"/>
    </row>
    <row r="51" spans="15:26">
      <c r="O51" s="11"/>
      <c r="P51" s="11"/>
      <c r="Q51" s="11"/>
      <c r="R51" s="11"/>
      <c r="S51" s="11"/>
      <c r="T51" s="11"/>
      <c r="U51" s="11"/>
      <c r="V51" s="11"/>
      <c r="W51" s="11"/>
      <c r="X51" s="11"/>
      <c r="Y51" s="11"/>
      <c r="Z51" s="11"/>
    </row>
    <row r="52" spans="15:26">
      <c r="O52" s="11"/>
      <c r="P52" s="11"/>
      <c r="Q52" s="11"/>
      <c r="R52" s="11"/>
      <c r="S52" s="11"/>
      <c r="T52" s="11"/>
      <c r="U52" s="11"/>
      <c r="V52" s="11"/>
      <c r="W52" s="11"/>
      <c r="X52" s="11"/>
      <c r="Y52" s="11"/>
      <c r="Z52" s="11"/>
    </row>
    <row r="53" spans="15:26">
      <c r="O53" s="11"/>
      <c r="P53" s="11"/>
      <c r="Q53" s="11"/>
      <c r="R53" s="11"/>
      <c r="S53" s="11"/>
      <c r="T53" s="11"/>
      <c r="U53" s="11"/>
      <c r="V53" s="11"/>
      <c r="W53" s="11"/>
      <c r="X53" s="11"/>
      <c r="Y53" s="11"/>
      <c r="Z53" s="11"/>
    </row>
    <row r="54" spans="15:26">
      <c r="O54" s="11"/>
      <c r="P54" s="11"/>
      <c r="Q54" s="11"/>
      <c r="R54" s="11"/>
      <c r="S54" s="11"/>
      <c r="T54" s="11"/>
      <c r="U54" s="11"/>
      <c r="V54" s="11"/>
      <c r="W54" s="11"/>
      <c r="X54" s="11"/>
      <c r="Y54" s="11"/>
      <c r="Z54" s="11"/>
    </row>
    <row r="55" spans="15:26">
      <c r="O55" s="11"/>
      <c r="P55" s="11"/>
      <c r="Q55" s="11"/>
      <c r="R55" s="11"/>
      <c r="S55" s="11"/>
      <c r="T55" s="11"/>
      <c r="U55" s="11"/>
      <c r="V55" s="11"/>
      <c r="W55" s="11"/>
      <c r="X55" s="11"/>
      <c r="Y55" s="11"/>
      <c r="Z55" s="11"/>
    </row>
    <row r="56" spans="15:26">
      <c r="O56" s="11"/>
      <c r="P56" s="11"/>
      <c r="Q56" s="11"/>
      <c r="R56" s="11"/>
      <c r="S56" s="11"/>
      <c r="T56" s="11"/>
      <c r="U56" s="11"/>
      <c r="V56" s="11"/>
      <c r="W56" s="11"/>
      <c r="X56" s="11"/>
      <c r="Y56" s="11"/>
      <c r="Z56" s="11"/>
    </row>
  </sheetData>
  <mergeCells count="30">
    <mergeCell ref="K5:N5"/>
    <mergeCell ref="I6:I7"/>
    <mergeCell ref="B8:B15"/>
    <mergeCell ref="A8:A17"/>
    <mergeCell ref="G10:G11"/>
    <mergeCell ref="D16:D17"/>
    <mergeCell ref="G16:G17"/>
    <mergeCell ref="C8:C9"/>
    <mergeCell ref="D8:D9"/>
    <mergeCell ref="G8:G9"/>
    <mergeCell ref="B16:B17"/>
    <mergeCell ref="C16:C17"/>
    <mergeCell ref="C10:C11"/>
    <mergeCell ref="D10:D11"/>
    <mergeCell ref="A4:V4"/>
    <mergeCell ref="O5:V5"/>
    <mergeCell ref="O6:P6"/>
    <mergeCell ref="Q6:R6"/>
    <mergeCell ref="S6:T6"/>
    <mergeCell ref="U6:V6"/>
    <mergeCell ref="A5:A7"/>
    <mergeCell ref="B5:B7"/>
    <mergeCell ref="C5:C7"/>
    <mergeCell ref="D5:D7"/>
    <mergeCell ref="E5:E7"/>
    <mergeCell ref="J6:J7"/>
    <mergeCell ref="F5:F7"/>
    <mergeCell ref="G5:G7"/>
    <mergeCell ref="I5:J5"/>
    <mergeCell ref="H5:H7"/>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264"/>
  <sheetViews>
    <sheetView zoomScale="80" zoomScaleNormal="80" workbookViewId="0">
      <selection activeCell="O201" sqref="O201"/>
    </sheetView>
  </sheetViews>
  <sheetFormatPr baseColWidth="10" defaultColWidth="10.7109375" defaultRowHeight="39.950000000000003" customHeight="1"/>
  <cols>
    <col min="1" max="1" width="18.28515625" style="47" customWidth="1"/>
    <col min="2" max="2" width="24.140625" style="47" customWidth="1"/>
    <col min="3" max="3" width="17.28515625" style="47" customWidth="1"/>
    <col min="4" max="4" width="17.7109375" style="47" customWidth="1"/>
    <col min="5" max="5" width="14.42578125" style="47" customWidth="1"/>
    <col min="6" max="6" width="15.5703125" style="65" customWidth="1"/>
    <col min="7" max="7" width="28.28515625" style="47" customWidth="1"/>
    <col min="8" max="8" width="43.140625" style="47" customWidth="1"/>
    <col min="9" max="10" width="15.85546875" style="47" customWidth="1"/>
    <col min="11" max="11" width="14.28515625" style="104" customWidth="1"/>
    <col min="12" max="13" width="17.28515625" style="47" customWidth="1"/>
    <col min="14" max="14" width="18.42578125" style="47" customWidth="1"/>
    <col min="15" max="15" width="24.140625" style="47" customWidth="1"/>
    <col min="16" max="16" width="18" style="104" customWidth="1"/>
    <col min="17" max="17" width="17.5703125" style="47" customWidth="1"/>
    <col min="18" max="18" width="36.140625" style="203" customWidth="1"/>
    <col min="19" max="19" width="13" style="47" customWidth="1"/>
    <col min="20" max="20" width="22.28515625" style="47" customWidth="1"/>
    <col min="21" max="21" width="11.5703125" style="47" customWidth="1"/>
    <col min="22" max="22" width="25.28515625" style="47" customWidth="1"/>
    <col min="23" max="25" width="10.7109375" style="47"/>
    <col min="26" max="26" width="13.28515625" style="47" customWidth="1"/>
    <col min="27" max="16384" width="10.7109375" style="47"/>
  </cols>
  <sheetData>
    <row r="1" spans="1:26" ht="39.950000000000003" customHeight="1">
      <c r="A1" s="269" t="s">
        <v>736</v>
      </c>
      <c r="B1" s="270"/>
      <c r="C1" s="270"/>
      <c r="D1" s="270"/>
      <c r="E1" s="270"/>
      <c r="F1" s="270"/>
      <c r="G1" s="270"/>
      <c r="H1" s="270"/>
      <c r="I1" s="270"/>
      <c r="J1" s="270"/>
      <c r="K1" s="270"/>
      <c r="L1" s="270"/>
      <c r="M1" s="270"/>
      <c r="N1" s="270"/>
      <c r="O1" s="270"/>
      <c r="P1" s="270"/>
      <c r="Q1" s="270"/>
      <c r="R1" s="270"/>
      <c r="S1" s="270"/>
      <c r="T1" s="270"/>
      <c r="U1" s="270"/>
      <c r="V1" s="270"/>
    </row>
    <row r="2" spans="1:26" s="132" customFormat="1" ht="39.950000000000003" customHeight="1">
      <c r="A2" s="315" t="s">
        <v>99</v>
      </c>
      <c r="B2" s="315" t="s">
        <v>74</v>
      </c>
      <c r="C2" s="315" t="s">
        <v>65</v>
      </c>
      <c r="D2" s="315" t="s">
        <v>66</v>
      </c>
      <c r="E2" s="315" t="s">
        <v>67</v>
      </c>
      <c r="F2" s="315" t="s">
        <v>68</v>
      </c>
      <c r="G2" s="315" t="s">
        <v>69</v>
      </c>
      <c r="H2" s="315" t="s">
        <v>727</v>
      </c>
      <c r="I2" s="316" t="s">
        <v>70</v>
      </c>
      <c r="J2" s="316"/>
      <c r="K2" s="316" t="s">
        <v>79</v>
      </c>
      <c r="L2" s="316"/>
      <c r="M2" s="316"/>
      <c r="N2" s="316"/>
      <c r="O2" s="271" t="s">
        <v>490</v>
      </c>
      <c r="P2" s="271"/>
      <c r="Q2" s="271"/>
      <c r="R2" s="271"/>
      <c r="S2" s="271"/>
      <c r="T2" s="271"/>
      <c r="U2" s="271"/>
      <c r="V2" s="271"/>
    </row>
    <row r="3" spans="1:26" s="132" customFormat="1" ht="39.950000000000003" customHeight="1">
      <c r="A3" s="315"/>
      <c r="B3" s="315"/>
      <c r="C3" s="315"/>
      <c r="D3" s="315"/>
      <c r="E3" s="315"/>
      <c r="F3" s="315"/>
      <c r="G3" s="315"/>
      <c r="H3" s="315"/>
      <c r="I3" s="315" t="s">
        <v>71</v>
      </c>
      <c r="J3" s="315" t="s">
        <v>72</v>
      </c>
      <c r="K3" s="152" t="s">
        <v>75</v>
      </c>
      <c r="L3" s="152" t="s">
        <v>76</v>
      </c>
      <c r="M3" s="152" t="s">
        <v>77</v>
      </c>
      <c r="N3" s="152" t="s">
        <v>78</v>
      </c>
      <c r="O3" s="272" t="s">
        <v>75</v>
      </c>
      <c r="P3" s="272"/>
      <c r="Q3" s="272" t="s">
        <v>76</v>
      </c>
      <c r="R3" s="272"/>
      <c r="S3" s="272" t="s">
        <v>77</v>
      </c>
      <c r="T3" s="272"/>
      <c r="U3" s="272" t="s">
        <v>78</v>
      </c>
      <c r="V3" s="272"/>
    </row>
    <row r="4" spans="1:26" s="132" customFormat="1" ht="39.950000000000003" customHeight="1">
      <c r="A4" s="315"/>
      <c r="B4" s="315"/>
      <c r="C4" s="315"/>
      <c r="D4" s="315"/>
      <c r="E4" s="315"/>
      <c r="F4" s="315"/>
      <c r="G4" s="315"/>
      <c r="H4" s="315"/>
      <c r="I4" s="315"/>
      <c r="J4" s="315"/>
      <c r="K4" s="153" t="s">
        <v>64</v>
      </c>
      <c r="L4" s="153" t="s">
        <v>64</v>
      </c>
      <c r="M4" s="153" t="s">
        <v>64</v>
      </c>
      <c r="N4" s="153" t="s">
        <v>64</v>
      </c>
      <c r="O4" s="64" t="s">
        <v>492</v>
      </c>
      <c r="P4" s="64" t="s">
        <v>491</v>
      </c>
      <c r="Q4" s="64" t="s">
        <v>492</v>
      </c>
      <c r="R4" s="199" t="s">
        <v>491</v>
      </c>
      <c r="S4" s="64" t="s">
        <v>492</v>
      </c>
      <c r="T4" s="64" t="s">
        <v>491</v>
      </c>
      <c r="U4" s="64" t="s">
        <v>492</v>
      </c>
      <c r="V4" s="64" t="s">
        <v>491</v>
      </c>
    </row>
    <row r="5" spans="1:26" ht="57.75" customHeight="1">
      <c r="A5" s="277" t="s">
        <v>16</v>
      </c>
      <c r="B5" s="276" t="s">
        <v>80</v>
      </c>
      <c r="C5" s="67" t="s">
        <v>100</v>
      </c>
      <c r="D5" s="68">
        <v>0.25</v>
      </c>
      <c r="E5" s="14" t="s">
        <v>101</v>
      </c>
      <c r="F5" s="14">
        <v>100</v>
      </c>
      <c r="G5" s="8" t="s">
        <v>670</v>
      </c>
      <c r="H5" s="131" t="s">
        <v>691</v>
      </c>
      <c r="I5" s="19">
        <v>43101</v>
      </c>
      <c r="J5" s="15" t="s">
        <v>102</v>
      </c>
      <c r="K5" s="99">
        <v>0.15</v>
      </c>
      <c r="L5" s="17">
        <v>0.3</v>
      </c>
      <c r="M5" s="17">
        <v>0.7</v>
      </c>
      <c r="N5" s="17">
        <v>1</v>
      </c>
      <c r="O5" s="158">
        <v>0.15</v>
      </c>
      <c r="P5" s="185" t="s">
        <v>751</v>
      </c>
      <c r="Q5" s="21">
        <f>35/71</f>
        <v>0.49295774647887325</v>
      </c>
      <c r="R5" s="123" t="s">
        <v>793</v>
      </c>
      <c r="S5" s="154"/>
      <c r="T5" s="100"/>
      <c r="U5" s="154"/>
      <c r="V5" s="100"/>
    </row>
    <row r="6" spans="1:26" ht="39.950000000000003" customHeight="1">
      <c r="A6" s="277"/>
      <c r="B6" s="276"/>
      <c r="C6" s="67" t="s">
        <v>106</v>
      </c>
      <c r="D6" s="68">
        <v>2.5000000000000001E-2</v>
      </c>
      <c r="E6" s="14" t="s">
        <v>107</v>
      </c>
      <c r="F6" s="14">
        <v>1</v>
      </c>
      <c r="G6" s="8" t="s">
        <v>103</v>
      </c>
      <c r="H6" s="130" t="s">
        <v>668</v>
      </c>
      <c r="I6" s="19">
        <v>43191</v>
      </c>
      <c r="J6" s="15" t="s">
        <v>102</v>
      </c>
      <c r="K6" s="99">
        <v>0</v>
      </c>
      <c r="L6" s="17">
        <v>0.3</v>
      </c>
      <c r="M6" s="17">
        <v>0.6</v>
      </c>
      <c r="N6" s="17">
        <v>1</v>
      </c>
      <c r="O6" s="158">
        <v>0</v>
      </c>
      <c r="P6" s="185" t="s">
        <v>752</v>
      </c>
      <c r="Q6" s="154">
        <v>0</v>
      </c>
      <c r="R6" s="115" t="s">
        <v>812</v>
      </c>
      <c r="S6" s="154"/>
      <c r="T6" s="100"/>
      <c r="U6" s="154"/>
      <c r="V6" s="100"/>
    </row>
    <row r="7" spans="1:26" ht="39.950000000000003" customHeight="1">
      <c r="A7" s="277"/>
      <c r="B7" s="276"/>
      <c r="C7" s="67" t="s">
        <v>108</v>
      </c>
      <c r="D7" s="68">
        <v>0.05</v>
      </c>
      <c r="E7" s="14" t="s">
        <v>107</v>
      </c>
      <c r="F7" s="14">
        <v>1</v>
      </c>
      <c r="G7" s="8" t="s">
        <v>104</v>
      </c>
      <c r="H7" s="130" t="s">
        <v>669</v>
      </c>
      <c r="I7" s="19">
        <v>43191</v>
      </c>
      <c r="J7" s="15" t="s">
        <v>109</v>
      </c>
      <c r="K7" s="99">
        <v>0</v>
      </c>
      <c r="L7" s="17">
        <v>0.5</v>
      </c>
      <c r="M7" s="17">
        <v>1</v>
      </c>
      <c r="N7" s="17">
        <v>1</v>
      </c>
      <c r="O7" s="158">
        <v>0</v>
      </c>
      <c r="P7" s="185" t="s">
        <v>752</v>
      </c>
      <c r="Q7" s="154">
        <v>0.5</v>
      </c>
      <c r="R7" s="123" t="s">
        <v>811</v>
      </c>
      <c r="S7" s="154"/>
      <c r="T7" s="100"/>
      <c r="U7" s="154"/>
      <c r="V7" s="100"/>
    </row>
    <row r="8" spans="1:26" ht="39.950000000000003" customHeight="1">
      <c r="A8" s="277"/>
      <c r="B8" s="276"/>
      <c r="C8" s="17" t="s">
        <v>110</v>
      </c>
      <c r="D8" s="68">
        <v>0.05</v>
      </c>
      <c r="E8" s="14" t="s">
        <v>107</v>
      </c>
      <c r="F8" s="14">
        <v>1</v>
      </c>
      <c r="G8" s="8" t="s">
        <v>726</v>
      </c>
      <c r="H8" s="130" t="s">
        <v>739</v>
      </c>
      <c r="I8" s="19">
        <v>43101</v>
      </c>
      <c r="J8" s="15" t="s">
        <v>102</v>
      </c>
      <c r="K8" s="99">
        <v>0.25</v>
      </c>
      <c r="L8" s="17">
        <v>0.5</v>
      </c>
      <c r="M8" s="17">
        <v>0.75</v>
      </c>
      <c r="N8" s="17">
        <v>1</v>
      </c>
      <c r="O8" s="158">
        <v>0.1</v>
      </c>
      <c r="P8" s="185" t="s">
        <v>753</v>
      </c>
      <c r="Q8" s="154">
        <v>0</v>
      </c>
      <c r="R8" s="123" t="s">
        <v>794</v>
      </c>
      <c r="S8" s="154"/>
      <c r="T8" s="100"/>
      <c r="U8" s="154"/>
      <c r="V8" s="100"/>
    </row>
    <row r="9" spans="1:26" ht="39.950000000000003" customHeight="1">
      <c r="A9" s="277"/>
      <c r="B9" s="276" t="s">
        <v>81</v>
      </c>
      <c r="C9" s="17" t="s">
        <v>172</v>
      </c>
      <c r="D9" s="68">
        <v>7.4999999999999997E-2</v>
      </c>
      <c r="E9" s="14" t="s">
        <v>101</v>
      </c>
      <c r="F9" s="14">
        <v>100</v>
      </c>
      <c r="G9" s="8" t="s">
        <v>728</v>
      </c>
      <c r="H9" s="144" t="s">
        <v>729</v>
      </c>
      <c r="I9" s="19">
        <v>43101</v>
      </c>
      <c r="J9" s="15" t="s">
        <v>102</v>
      </c>
      <c r="K9" s="99">
        <v>0.15</v>
      </c>
      <c r="L9" s="17">
        <v>0.3</v>
      </c>
      <c r="M9" s="17">
        <v>0.6</v>
      </c>
      <c r="N9" s="17">
        <v>1</v>
      </c>
      <c r="O9" s="158">
        <v>0.15</v>
      </c>
      <c r="P9" s="185" t="s">
        <v>813</v>
      </c>
      <c r="Q9" s="154">
        <v>0.3</v>
      </c>
      <c r="R9" s="189" t="s">
        <v>814</v>
      </c>
      <c r="S9" s="154"/>
      <c r="T9" s="100"/>
      <c r="U9" s="154"/>
      <c r="V9" s="100"/>
    </row>
    <row r="10" spans="1:26" ht="39.950000000000003" customHeight="1">
      <c r="A10" s="277"/>
      <c r="B10" s="276"/>
      <c r="C10" s="17" t="s">
        <v>111</v>
      </c>
      <c r="D10" s="68">
        <v>2.5000000000000001E-2</v>
      </c>
      <c r="E10" s="14" t="s">
        <v>101</v>
      </c>
      <c r="F10" s="14">
        <v>100</v>
      </c>
      <c r="G10" s="8" t="s">
        <v>105</v>
      </c>
      <c r="H10" s="130" t="s">
        <v>692</v>
      </c>
      <c r="I10" s="19">
        <v>43101</v>
      </c>
      <c r="J10" s="15" t="s">
        <v>102</v>
      </c>
      <c r="K10" s="99">
        <v>1</v>
      </c>
      <c r="L10" s="17">
        <v>1</v>
      </c>
      <c r="M10" s="17">
        <v>1</v>
      </c>
      <c r="N10" s="17">
        <v>1</v>
      </c>
      <c r="O10" s="158">
        <v>1</v>
      </c>
      <c r="P10" s="185" t="s">
        <v>754</v>
      </c>
      <c r="Q10" s="183">
        <v>1</v>
      </c>
      <c r="R10" s="115" t="s">
        <v>795</v>
      </c>
      <c r="S10" s="154"/>
      <c r="T10" s="100"/>
      <c r="U10" s="154"/>
      <c r="V10" s="100"/>
    </row>
    <row r="11" spans="1:26" ht="39.950000000000003" customHeight="1">
      <c r="A11" s="277"/>
      <c r="B11" s="276"/>
      <c r="C11" s="17" t="s">
        <v>112</v>
      </c>
      <c r="D11" s="68">
        <v>2.5000000000000001E-2</v>
      </c>
      <c r="E11" s="14" t="s">
        <v>101</v>
      </c>
      <c r="F11" s="14">
        <v>100</v>
      </c>
      <c r="G11" s="8" t="s">
        <v>114</v>
      </c>
      <c r="H11" s="130" t="s">
        <v>693</v>
      </c>
      <c r="I11" s="19">
        <v>43101</v>
      </c>
      <c r="J11" s="15" t="s">
        <v>113</v>
      </c>
      <c r="K11" s="142">
        <v>0</v>
      </c>
      <c r="L11" s="142">
        <v>0</v>
      </c>
      <c r="M11" s="142">
        <v>0</v>
      </c>
      <c r="N11" s="17">
        <v>1</v>
      </c>
      <c r="O11" s="158">
        <v>1</v>
      </c>
      <c r="P11" s="185" t="s">
        <v>755</v>
      </c>
      <c r="Q11" s="183">
        <v>1</v>
      </c>
      <c r="R11" s="115" t="s">
        <v>755</v>
      </c>
      <c r="S11" s="154"/>
      <c r="T11" s="100"/>
      <c r="U11" s="154"/>
      <c r="V11" s="100"/>
    </row>
    <row r="12" spans="1:26" ht="39.950000000000003" customHeight="1">
      <c r="A12" s="69"/>
      <c r="B12" s="69"/>
      <c r="C12" s="69"/>
      <c r="D12" s="71">
        <f>SUM(D5:D11)</f>
        <v>0.5</v>
      </c>
      <c r="E12" s="69"/>
      <c r="F12" s="72"/>
      <c r="G12" s="69"/>
      <c r="H12" s="100"/>
      <c r="I12" s="69"/>
      <c r="J12" s="69"/>
      <c r="K12" s="73"/>
      <c r="L12" s="69"/>
      <c r="M12" s="69"/>
      <c r="N12" s="69"/>
      <c r="O12" s="69"/>
      <c r="P12" s="73"/>
      <c r="Q12" s="69"/>
      <c r="R12" s="123"/>
      <c r="S12" s="69"/>
      <c r="T12" s="69"/>
      <c r="U12" s="69"/>
      <c r="V12" s="69"/>
      <c r="W12" s="100"/>
      <c r="X12" s="100"/>
      <c r="Y12" s="100"/>
      <c r="Z12" s="100"/>
    </row>
    <row r="13" spans="1:26" ht="39.950000000000003" customHeight="1">
      <c r="A13" s="294" t="s">
        <v>175</v>
      </c>
      <c r="B13" s="294"/>
      <c r="C13" s="294"/>
      <c r="D13" s="294"/>
      <c r="E13" s="294"/>
      <c r="F13" s="294"/>
      <c r="G13" s="294"/>
      <c r="H13" s="294"/>
      <c r="I13" s="294"/>
      <c r="J13" s="294"/>
      <c r="K13" s="294"/>
      <c r="L13" s="294"/>
      <c r="M13" s="294"/>
      <c r="N13" s="294"/>
      <c r="O13" s="294"/>
      <c r="P13" s="294"/>
      <c r="Q13" s="294"/>
      <c r="R13" s="294"/>
      <c r="S13" s="294"/>
      <c r="T13" s="294"/>
      <c r="U13" s="294"/>
      <c r="V13" s="294"/>
    </row>
    <row r="14" spans="1:26" ht="39.950000000000003" customHeight="1">
      <c r="A14" s="283"/>
      <c r="B14" s="284"/>
      <c r="C14" s="284"/>
      <c r="D14" s="284"/>
      <c r="E14" s="284"/>
      <c r="F14" s="284"/>
      <c r="G14" s="284"/>
      <c r="H14" s="284"/>
      <c r="I14" s="284"/>
      <c r="J14" s="284"/>
      <c r="K14" s="284"/>
      <c r="L14" s="284"/>
      <c r="M14" s="284"/>
      <c r="N14" s="284"/>
      <c r="O14" s="284"/>
      <c r="P14" s="284"/>
      <c r="Q14" s="284"/>
      <c r="R14" s="284"/>
      <c r="S14" s="284"/>
      <c r="T14" s="284"/>
      <c r="U14" s="284"/>
      <c r="V14" s="285"/>
    </row>
    <row r="15" spans="1:26" ht="39.950000000000003" customHeight="1">
      <c r="A15" s="294" t="s">
        <v>493</v>
      </c>
      <c r="B15" s="294"/>
      <c r="C15" s="294"/>
      <c r="D15" s="294"/>
      <c r="E15" s="294"/>
      <c r="F15" s="294"/>
      <c r="G15" s="294"/>
      <c r="H15" s="294"/>
      <c r="I15" s="294"/>
      <c r="J15" s="294"/>
      <c r="K15" s="294"/>
      <c r="L15" s="294"/>
      <c r="M15" s="294"/>
      <c r="N15" s="294"/>
      <c r="O15" s="294"/>
      <c r="P15" s="294"/>
      <c r="Q15" s="294"/>
      <c r="R15" s="294"/>
      <c r="S15" s="294"/>
      <c r="T15" s="294"/>
      <c r="U15" s="294"/>
      <c r="V15" s="294"/>
    </row>
    <row r="16" spans="1:26" ht="39.950000000000003" customHeight="1">
      <c r="A16" s="289" t="s">
        <v>99</v>
      </c>
      <c r="B16" s="289" t="s">
        <v>74</v>
      </c>
      <c r="C16" s="289" t="s">
        <v>65</v>
      </c>
      <c r="D16" s="289" t="s">
        <v>66</v>
      </c>
      <c r="E16" s="289" t="s">
        <v>67</v>
      </c>
      <c r="F16" s="309" t="s">
        <v>68</v>
      </c>
      <c r="G16" s="289" t="s">
        <v>69</v>
      </c>
      <c r="H16" s="290" t="s">
        <v>70</v>
      </c>
      <c r="I16" s="290"/>
      <c r="J16" s="289" t="s">
        <v>79</v>
      </c>
      <c r="K16" s="289"/>
      <c r="L16" s="289"/>
      <c r="M16" s="289"/>
      <c r="N16" s="271" t="s">
        <v>490</v>
      </c>
      <c r="O16" s="271"/>
      <c r="P16" s="271"/>
      <c r="Q16" s="271"/>
      <c r="R16" s="271"/>
      <c r="S16" s="271"/>
      <c r="T16" s="271"/>
      <c r="U16" s="271"/>
    </row>
    <row r="17" spans="1:22" ht="39.950000000000003" customHeight="1">
      <c r="A17" s="289"/>
      <c r="B17" s="289"/>
      <c r="C17" s="289"/>
      <c r="D17" s="289"/>
      <c r="E17" s="289"/>
      <c r="F17" s="309"/>
      <c r="G17" s="289"/>
      <c r="H17" s="310" t="s">
        <v>71</v>
      </c>
      <c r="I17" s="310" t="s">
        <v>176</v>
      </c>
      <c r="J17" s="13" t="s">
        <v>75</v>
      </c>
      <c r="K17" s="13" t="s">
        <v>76</v>
      </c>
      <c r="L17" s="13" t="s">
        <v>77</v>
      </c>
      <c r="M17" s="13" t="s">
        <v>78</v>
      </c>
      <c r="N17" s="272" t="s">
        <v>75</v>
      </c>
      <c r="O17" s="272"/>
      <c r="P17" s="272" t="s">
        <v>76</v>
      </c>
      <c r="Q17" s="272"/>
      <c r="R17" s="272" t="s">
        <v>77</v>
      </c>
      <c r="S17" s="272"/>
      <c r="T17" s="272" t="s">
        <v>78</v>
      </c>
      <c r="U17" s="272"/>
    </row>
    <row r="18" spans="1:22" ht="39.950000000000003" customHeight="1">
      <c r="A18" s="289"/>
      <c r="B18" s="289"/>
      <c r="C18" s="289"/>
      <c r="D18" s="289"/>
      <c r="E18" s="289"/>
      <c r="F18" s="309"/>
      <c r="G18" s="289"/>
      <c r="H18" s="310"/>
      <c r="I18" s="310"/>
      <c r="J18" s="87" t="s">
        <v>64</v>
      </c>
      <c r="K18" s="51" t="s">
        <v>64</v>
      </c>
      <c r="L18" s="51" t="s">
        <v>64</v>
      </c>
      <c r="M18" s="51" t="s">
        <v>64</v>
      </c>
      <c r="N18" s="64" t="s">
        <v>492</v>
      </c>
      <c r="O18" s="64" t="s">
        <v>491</v>
      </c>
      <c r="P18" s="64" t="s">
        <v>492</v>
      </c>
      <c r="Q18" s="64" t="s">
        <v>491</v>
      </c>
      <c r="R18" s="199" t="s">
        <v>492</v>
      </c>
      <c r="S18" s="64" t="s">
        <v>491</v>
      </c>
      <c r="T18" s="64" t="s">
        <v>492</v>
      </c>
      <c r="U18" s="64" t="s">
        <v>491</v>
      </c>
    </row>
    <row r="19" spans="1:22" ht="39.950000000000003" customHeight="1">
      <c r="A19" s="294" t="s">
        <v>177</v>
      </c>
      <c r="B19" s="294"/>
      <c r="C19" s="294"/>
      <c r="D19" s="294"/>
      <c r="E19" s="294"/>
      <c r="F19" s="294"/>
      <c r="G19" s="294"/>
      <c r="H19" s="294"/>
      <c r="I19" s="294"/>
      <c r="J19" s="294"/>
      <c r="K19" s="294"/>
      <c r="L19" s="294"/>
      <c r="M19" s="294"/>
      <c r="N19" s="294"/>
      <c r="O19" s="294"/>
      <c r="P19" s="294"/>
      <c r="Q19" s="294"/>
      <c r="R19" s="294"/>
      <c r="S19" s="294"/>
      <c r="T19" s="294"/>
      <c r="U19" s="294"/>
      <c r="V19" s="294"/>
    </row>
    <row r="20" spans="1:22" ht="39.950000000000003" customHeight="1">
      <c r="A20" s="277" t="s">
        <v>178</v>
      </c>
      <c r="B20" s="313" t="s">
        <v>179</v>
      </c>
      <c r="C20" s="8" t="s">
        <v>180</v>
      </c>
      <c r="D20" s="105">
        <v>9.2499999999999995E-3</v>
      </c>
      <c r="E20" s="97" t="s">
        <v>107</v>
      </c>
      <c r="F20" s="106">
        <v>50</v>
      </c>
      <c r="G20" s="8" t="s">
        <v>181</v>
      </c>
      <c r="H20" s="95">
        <v>43101</v>
      </c>
      <c r="I20" s="97" t="s">
        <v>102</v>
      </c>
      <c r="J20" s="50">
        <v>0</v>
      </c>
      <c r="K20" s="50">
        <v>0</v>
      </c>
      <c r="L20" s="50">
        <v>0</v>
      </c>
      <c r="M20" s="106">
        <v>50</v>
      </c>
      <c r="N20" s="39">
        <v>0</v>
      </c>
      <c r="O20" s="107" t="s">
        <v>533</v>
      </c>
      <c r="P20" s="73"/>
      <c r="Q20" s="100"/>
      <c r="R20" s="123"/>
      <c r="S20" s="100"/>
      <c r="T20" s="100"/>
      <c r="U20" s="100"/>
    </row>
    <row r="21" spans="1:22" ht="39.950000000000003" customHeight="1">
      <c r="A21" s="277"/>
      <c r="B21" s="313"/>
      <c r="C21" s="8" t="s">
        <v>182</v>
      </c>
      <c r="D21" s="105">
        <v>9.2499999999999995E-3</v>
      </c>
      <c r="E21" s="97" t="s">
        <v>107</v>
      </c>
      <c r="F21" s="106">
        <v>520</v>
      </c>
      <c r="G21" s="8" t="s">
        <v>181</v>
      </c>
      <c r="H21" s="95">
        <v>43101</v>
      </c>
      <c r="I21" s="97" t="s">
        <v>102</v>
      </c>
      <c r="J21" s="50">
        <v>0</v>
      </c>
      <c r="K21" s="50">
        <v>0</v>
      </c>
      <c r="L21" s="50">
        <v>0</v>
      </c>
      <c r="M21" s="106">
        <v>520</v>
      </c>
      <c r="N21" s="39">
        <v>0.46730769230769231</v>
      </c>
      <c r="O21" s="107" t="s">
        <v>534</v>
      </c>
      <c r="P21" s="73"/>
      <c r="Q21" s="100"/>
      <c r="R21" s="123"/>
      <c r="S21" s="100"/>
      <c r="T21" s="100"/>
      <c r="U21" s="100"/>
    </row>
    <row r="22" spans="1:22" ht="39.950000000000003" customHeight="1">
      <c r="A22" s="277"/>
      <c r="B22" s="313"/>
      <c r="C22" s="8" t="s">
        <v>183</v>
      </c>
      <c r="D22" s="105">
        <v>9.2499999999999995E-3</v>
      </c>
      <c r="E22" s="97" t="s">
        <v>107</v>
      </c>
      <c r="F22" s="106">
        <v>1931</v>
      </c>
      <c r="G22" s="8" t="s">
        <v>184</v>
      </c>
      <c r="H22" s="95">
        <v>43101</v>
      </c>
      <c r="I22" s="97" t="s">
        <v>102</v>
      </c>
      <c r="J22" s="50">
        <v>0</v>
      </c>
      <c r="K22" s="50">
        <v>0</v>
      </c>
      <c r="L22" s="50">
        <v>0</v>
      </c>
      <c r="M22" s="106">
        <v>1931</v>
      </c>
      <c r="N22" s="39">
        <v>0.10305541170378042</v>
      </c>
      <c r="O22" s="107" t="s">
        <v>535</v>
      </c>
      <c r="P22" s="73"/>
      <c r="Q22" s="100"/>
      <c r="R22" s="123"/>
      <c r="S22" s="100"/>
      <c r="T22" s="100"/>
      <c r="U22" s="100"/>
    </row>
    <row r="23" spans="1:22" ht="39.950000000000003" customHeight="1">
      <c r="A23" s="277"/>
      <c r="B23" s="313"/>
      <c r="C23" s="8" t="s">
        <v>185</v>
      </c>
      <c r="D23" s="105">
        <v>9.2499999999999995E-3</v>
      </c>
      <c r="E23" s="97" t="s">
        <v>107</v>
      </c>
      <c r="F23" s="106">
        <v>3039</v>
      </c>
      <c r="G23" s="8" t="s">
        <v>184</v>
      </c>
      <c r="H23" s="95">
        <v>43101</v>
      </c>
      <c r="I23" s="97" t="s">
        <v>102</v>
      </c>
      <c r="J23" s="50">
        <v>0</v>
      </c>
      <c r="K23" s="50">
        <v>0</v>
      </c>
      <c r="L23" s="50">
        <v>0</v>
      </c>
      <c r="M23" s="106">
        <v>3039</v>
      </c>
      <c r="N23" s="39">
        <v>8.5225403093122737E-2</v>
      </c>
      <c r="O23" s="107" t="s">
        <v>536</v>
      </c>
      <c r="P23" s="73"/>
      <c r="Q23" s="100"/>
      <c r="R23" s="123"/>
      <c r="S23" s="100"/>
      <c r="T23" s="100"/>
      <c r="U23" s="100"/>
    </row>
    <row r="24" spans="1:22" ht="39.950000000000003" customHeight="1">
      <c r="A24" s="277"/>
      <c r="B24" s="313"/>
      <c r="C24" s="8" t="s">
        <v>186</v>
      </c>
      <c r="D24" s="105">
        <v>9.2499999999999995E-3</v>
      </c>
      <c r="E24" s="97" t="s">
        <v>107</v>
      </c>
      <c r="F24" s="106">
        <v>4100</v>
      </c>
      <c r="G24" s="8" t="s">
        <v>181</v>
      </c>
      <c r="H24" s="95">
        <v>43101</v>
      </c>
      <c r="I24" s="97" t="s">
        <v>102</v>
      </c>
      <c r="J24" s="50">
        <v>0</v>
      </c>
      <c r="K24" s="50">
        <v>0</v>
      </c>
      <c r="L24" s="50">
        <v>0</v>
      </c>
      <c r="M24" s="106">
        <v>4100</v>
      </c>
      <c r="N24" s="39">
        <v>5.5853658536585367E-2</v>
      </c>
      <c r="O24" s="107" t="s">
        <v>537</v>
      </c>
      <c r="P24" s="73"/>
      <c r="Q24" s="100"/>
      <c r="R24" s="123"/>
      <c r="S24" s="100"/>
      <c r="T24" s="100"/>
      <c r="U24" s="100"/>
    </row>
    <row r="25" spans="1:22" ht="39.950000000000003" customHeight="1">
      <c r="A25" s="277"/>
      <c r="B25" s="313"/>
      <c r="C25" s="8" t="s">
        <v>187</v>
      </c>
      <c r="D25" s="105">
        <v>9.2499999999999995E-3</v>
      </c>
      <c r="E25" s="97" t="s">
        <v>107</v>
      </c>
      <c r="F25" s="106">
        <v>639766300</v>
      </c>
      <c r="G25" s="8" t="s">
        <v>188</v>
      </c>
      <c r="H25" s="95">
        <v>43101</v>
      </c>
      <c r="I25" s="97" t="s">
        <v>102</v>
      </c>
      <c r="J25" s="50">
        <v>0</v>
      </c>
      <c r="K25" s="50">
        <v>0</v>
      </c>
      <c r="L25" s="50">
        <v>0</v>
      </c>
      <c r="M25" s="106">
        <v>639766300</v>
      </c>
      <c r="N25" s="39">
        <v>0</v>
      </c>
      <c r="O25" s="107" t="s">
        <v>538</v>
      </c>
      <c r="P25" s="73"/>
      <c r="Q25" s="100"/>
      <c r="R25" s="123"/>
      <c r="S25" s="100"/>
      <c r="T25" s="100"/>
      <c r="U25" s="100"/>
    </row>
    <row r="26" spans="1:22" ht="39.950000000000003" customHeight="1">
      <c r="A26" s="277"/>
      <c r="B26" s="313"/>
      <c r="C26" s="8" t="s">
        <v>189</v>
      </c>
      <c r="D26" s="105">
        <v>9.2499999999999995E-3</v>
      </c>
      <c r="E26" s="97" t="s">
        <v>101</v>
      </c>
      <c r="F26" s="106">
        <v>45</v>
      </c>
      <c r="G26" s="8" t="s">
        <v>190</v>
      </c>
      <c r="H26" s="95">
        <v>43101</v>
      </c>
      <c r="I26" s="97" t="s">
        <v>102</v>
      </c>
      <c r="J26" s="50">
        <v>0</v>
      </c>
      <c r="K26" s="50">
        <v>0</v>
      </c>
      <c r="L26" s="50">
        <v>0</v>
      </c>
      <c r="M26" s="108">
        <v>45</v>
      </c>
      <c r="N26" s="39">
        <v>0.4</v>
      </c>
      <c r="O26" s="107" t="s">
        <v>539</v>
      </c>
      <c r="P26" s="73"/>
      <c r="Q26" s="100"/>
      <c r="R26" s="123"/>
      <c r="S26" s="100"/>
      <c r="T26" s="100"/>
      <c r="U26" s="100"/>
    </row>
    <row r="27" spans="1:22" ht="39.950000000000003" customHeight="1">
      <c r="A27" s="277"/>
      <c r="B27" s="313"/>
      <c r="C27" s="8" t="s">
        <v>191</v>
      </c>
      <c r="D27" s="105">
        <v>9.2499999999999995E-3</v>
      </c>
      <c r="E27" s="97" t="s">
        <v>107</v>
      </c>
      <c r="F27" s="106">
        <v>1000</v>
      </c>
      <c r="G27" s="8" t="s">
        <v>181</v>
      </c>
      <c r="H27" s="95">
        <v>43101</v>
      </c>
      <c r="I27" s="97" t="s">
        <v>102</v>
      </c>
      <c r="J27" s="50">
        <v>0</v>
      </c>
      <c r="K27" s="50">
        <v>0</v>
      </c>
      <c r="L27" s="50">
        <v>0</v>
      </c>
      <c r="M27" s="106">
        <v>1000</v>
      </c>
      <c r="N27" s="39">
        <v>7.4999999999999997E-2</v>
      </c>
      <c r="O27" s="107" t="s">
        <v>540</v>
      </c>
      <c r="P27" s="73"/>
      <c r="Q27" s="100"/>
      <c r="R27" s="123"/>
      <c r="S27" s="100"/>
      <c r="T27" s="100"/>
      <c r="U27" s="100"/>
    </row>
    <row r="28" spans="1:22" ht="39.950000000000003" customHeight="1">
      <c r="A28" s="277"/>
      <c r="B28" s="313"/>
      <c r="C28" s="8" t="s">
        <v>192</v>
      </c>
      <c r="D28" s="105">
        <v>9.2499999999999995E-3</v>
      </c>
      <c r="E28" s="97" t="s">
        <v>101</v>
      </c>
      <c r="F28" s="105">
        <v>0.7</v>
      </c>
      <c r="G28" s="8" t="s">
        <v>190</v>
      </c>
      <c r="H28" s="95">
        <v>43101</v>
      </c>
      <c r="I28" s="97" t="s">
        <v>102</v>
      </c>
      <c r="J28" s="50">
        <v>0</v>
      </c>
      <c r="K28" s="50">
        <v>0</v>
      </c>
      <c r="L28" s="50">
        <v>0</v>
      </c>
      <c r="M28" s="109">
        <v>0.7</v>
      </c>
      <c r="N28" s="39">
        <v>0</v>
      </c>
      <c r="O28" s="107" t="s">
        <v>541</v>
      </c>
      <c r="P28" s="73"/>
      <c r="Q28" s="100"/>
      <c r="R28" s="123"/>
      <c r="S28" s="100"/>
      <c r="T28" s="100"/>
      <c r="U28" s="100"/>
    </row>
    <row r="29" spans="1:22" ht="39.950000000000003" customHeight="1">
      <c r="A29" s="277"/>
      <c r="B29" s="313"/>
      <c r="C29" s="8" t="s">
        <v>193</v>
      </c>
      <c r="D29" s="105">
        <v>9.2499999999999995E-3</v>
      </c>
      <c r="E29" s="97" t="s">
        <v>107</v>
      </c>
      <c r="F29" s="106">
        <v>370</v>
      </c>
      <c r="G29" s="8" t="s">
        <v>18</v>
      </c>
      <c r="H29" s="95">
        <v>43101</v>
      </c>
      <c r="I29" s="97" t="s">
        <v>102</v>
      </c>
      <c r="J29" s="50">
        <v>0</v>
      </c>
      <c r="K29" s="50">
        <v>0</v>
      </c>
      <c r="L29" s="50">
        <v>0</v>
      </c>
      <c r="M29" s="106">
        <v>370</v>
      </c>
      <c r="N29" s="39">
        <v>1</v>
      </c>
      <c r="O29" s="107" t="s">
        <v>542</v>
      </c>
      <c r="P29" s="73"/>
      <c r="Q29" s="100"/>
      <c r="R29" s="123"/>
      <c r="S29" s="100"/>
      <c r="T29" s="100"/>
      <c r="U29" s="100"/>
    </row>
    <row r="30" spans="1:22" ht="39.950000000000003" customHeight="1">
      <c r="A30" s="277"/>
      <c r="B30" s="313"/>
      <c r="C30" s="8" t="s">
        <v>194</v>
      </c>
      <c r="D30" s="105">
        <v>9.2499999999999995E-3</v>
      </c>
      <c r="E30" s="97" t="s">
        <v>107</v>
      </c>
      <c r="F30" s="106">
        <v>1700000</v>
      </c>
      <c r="G30" s="8" t="s">
        <v>181</v>
      </c>
      <c r="H30" s="95">
        <v>43101</v>
      </c>
      <c r="I30" s="97" t="s">
        <v>102</v>
      </c>
      <c r="J30" s="50">
        <v>0</v>
      </c>
      <c r="K30" s="50">
        <v>0</v>
      </c>
      <c r="L30" s="50">
        <v>0</v>
      </c>
      <c r="M30" s="106">
        <v>1700000</v>
      </c>
      <c r="N30" s="39">
        <v>0</v>
      </c>
      <c r="O30" s="107" t="s">
        <v>543</v>
      </c>
      <c r="P30" s="73"/>
      <c r="Q30" s="100"/>
      <c r="R30" s="123"/>
      <c r="S30" s="100"/>
      <c r="T30" s="100"/>
      <c r="U30" s="100"/>
    </row>
    <row r="31" spans="1:22" ht="39.950000000000003" customHeight="1">
      <c r="A31" s="277"/>
      <c r="B31" s="313"/>
      <c r="C31" s="8" t="s">
        <v>195</v>
      </c>
      <c r="D31" s="105">
        <v>9.2499999999999995E-3</v>
      </c>
      <c r="E31" s="97" t="s">
        <v>107</v>
      </c>
      <c r="F31" s="106">
        <v>450000</v>
      </c>
      <c r="G31" s="8" t="s">
        <v>181</v>
      </c>
      <c r="H31" s="95">
        <v>43101</v>
      </c>
      <c r="I31" s="97" t="s">
        <v>102</v>
      </c>
      <c r="J31" s="50">
        <v>0</v>
      </c>
      <c r="K31" s="50">
        <v>0</v>
      </c>
      <c r="L31" s="50">
        <v>0</v>
      </c>
      <c r="M31" s="106">
        <v>450000</v>
      </c>
      <c r="N31" s="39">
        <v>5.944444444444444E-3</v>
      </c>
      <c r="O31" s="107" t="s">
        <v>544</v>
      </c>
      <c r="P31" s="73"/>
      <c r="Q31" s="100"/>
      <c r="R31" s="123"/>
      <c r="S31" s="100"/>
      <c r="T31" s="100"/>
      <c r="U31" s="100"/>
    </row>
    <row r="32" spans="1:22" ht="39.950000000000003" customHeight="1">
      <c r="A32" s="277"/>
      <c r="B32" s="313"/>
      <c r="C32" s="8" t="s">
        <v>196</v>
      </c>
      <c r="D32" s="105">
        <v>9.2499999999999995E-3</v>
      </c>
      <c r="E32" s="97" t="s">
        <v>107</v>
      </c>
      <c r="F32" s="106">
        <v>1200000</v>
      </c>
      <c r="G32" s="8" t="s">
        <v>18</v>
      </c>
      <c r="H32" s="95">
        <v>43101</v>
      </c>
      <c r="I32" s="97" t="s">
        <v>102</v>
      </c>
      <c r="J32" s="50">
        <v>0</v>
      </c>
      <c r="K32" s="50">
        <v>0</v>
      </c>
      <c r="L32" s="50">
        <v>0</v>
      </c>
      <c r="M32" s="106">
        <v>1200000</v>
      </c>
      <c r="N32" s="39">
        <v>0</v>
      </c>
      <c r="O32" s="107"/>
      <c r="P32" s="73"/>
      <c r="Q32" s="100"/>
      <c r="R32" s="123"/>
      <c r="S32" s="100"/>
      <c r="T32" s="100"/>
      <c r="U32" s="100"/>
    </row>
    <row r="33" spans="1:21" ht="39.950000000000003" customHeight="1">
      <c r="A33" s="277"/>
      <c r="B33" s="313"/>
      <c r="C33" s="8" t="s">
        <v>197</v>
      </c>
      <c r="D33" s="105">
        <v>9.2499999999999995E-3</v>
      </c>
      <c r="E33" s="97" t="s">
        <v>107</v>
      </c>
      <c r="F33" s="106">
        <v>1</v>
      </c>
      <c r="G33" s="8" t="s">
        <v>18</v>
      </c>
      <c r="H33" s="95">
        <v>43101</v>
      </c>
      <c r="I33" s="97" t="s">
        <v>102</v>
      </c>
      <c r="J33" s="50">
        <v>0</v>
      </c>
      <c r="K33" s="50">
        <v>0</v>
      </c>
      <c r="L33" s="50">
        <v>0</v>
      </c>
      <c r="M33" s="106">
        <v>1</v>
      </c>
      <c r="N33" s="39">
        <v>0</v>
      </c>
      <c r="O33" s="107" t="s">
        <v>545</v>
      </c>
      <c r="P33" s="73"/>
      <c r="Q33" s="100"/>
      <c r="R33" s="123"/>
      <c r="S33" s="100"/>
      <c r="T33" s="100"/>
      <c r="U33" s="100"/>
    </row>
    <row r="34" spans="1:21" ht="39.950000000000003" customHeight="1">
      <c r="A34" s="277"/>
      <c r="B34" s="313"/>
      <c r="C34" s="8" t="s">
        <v>198</v>
      </c>
      <c r="D34" s="105">
        <v>9.2499999999999995E-3</v>
      </c>
      <c r="E34" s="97" t="s">
        <v>107</v>
      </c>
      <c r="F34" s="106">
        <v>85000</v>
      </c>
      <c r="G34" s="8" t="s">
        <v>181</v>
      </c>
      <c r="H34" s="95">
        <v>43101</v>
      </c>
      <c r="I34" s="97" t="s">
        <v>102</v>
      </c>
      <c r="J34" s="50">
        <v>0</v>
      </c>
      <c r="K34" s="50">
        <v>0</v>
      </c>
      <c r="L34" s="50">
        <v>0</v>
      </c>
      <c r="M34" s="106">
        <v>85000</v>
      </c>
      <c r="N34" s="39">
        <v>0.63027058823529414</v>
      </c>
      <c r="O34" s="107" t="s">
        <v>546</v>
      </c>
      <c r="P34" s="73"/>
      <c r="Q34" s="100"/>
      <c r="R34" s="123"/>
      <c r="S34" s="100"/>
      <c r="T34" s="100"/>
      <c r="U34" s="100"/>
    </row>
    <row r="35" spans="1:21" ht="39.950000000000003" customHeight="1">
      <c r="A35" s="277"/>
      <c r="B35" s="313"/>
      <c r="C35" s="8" t="s">
        <v>199</v>
      </c>
      <c r="D35" s="105">
        <v>9.2499999999999995E-3</v>
      </c>
      <c r="E35" s="97" t="s">
        <v>107</v>
      </c>
      <c r="F35" s="106">
        <v>6580</v>
      </c>
      <c r="G35" s="8" t="s">
        <v>181</v>
      </c>
      <c r="H35" s="95">
        <v>43101</v>
      </c>
      <c r="I35" s="97" t="s">
        <v>102</v>
      </c>
      <c r="J35" s="50">
        <v>0</v>
      </c>
      <c r="K35" s="50">
        <v>0</v>
      </c>
      <c r="L35" s="50">
        <v>0</v>
      </c>
      <c r="M35" s="106">
        <v>6580</v>
      </c>
      <c r="N35" s="39">
        <v>0</v>
      </c>
      <c r="O35" s="107" t="s">
        <v>547</v>
      </c>
      <c r="P35" s="73"/>
      <c r="Q35" s="100"/>
      <c r="R35" s="123"/>
      <c r="S35" s="100"/>
      <c r="T35" s="100"/>
      <c r="U35" s="100"/>
    </row>
    <row r="36" spans="1:21" ht="39.950000000000003" customHeight="1">
      <c r="A36" s="277"/>
      <c r="B36" s="313"/>
      <c r="C36" s="8" t="s">
        <v>200</v>
      </c>
      <c r="D36" s="105">
        <v>9.2499999999999995E-3</v>
      </c>
      <c r="E36" s="97" t="s">
        <v>107</v>
      </c>
      <c r="F36" s="106">
        <v>16000</v>
      </c>
      <c r="G36" s="8" t="s">
        <v>201</v>
      </c>
      <c r="H36" s="95">
        <v>43101</v>
      </c>
      <c r="I36" s="97" t="s">
        <v>102</v>
      </c>
      <c r="J36" s="50">
        <v>0</v>
      </c>
      <c r="K36" s="50">
        <v>0</v>
      </c>
      <c r="L36" s="50">
        <v>0</v>
      </c>
      <c r="M36" s="106">
        <v>16000</v>
      </c>
      <c r="N36" s="39">
        <v>0</v>
      </c>
      <c r="O36" s="107" t="s">
        <v>548</v>
      </c>
      <c r="P36" s="73"/>
      <c r="Q36" s="100"/>
      <c r="R36" s="123"/>
      <c r="S36" s="100"/>
      <c r="T36" s="100"/>
      <c r="U36" s="100"/>
    </row>
    <row r="37" spans="1:21" ht="39.950000000000003" customHeight="1">
      <c r="A37" s="277"/>
      <c r="B37" s="313"/>
      <c r="C37" s="8" t="s">
        <v>202</v>
      </c>
      <c r="D37" s="105">
        <v>9.2499999999999995E-3</v>
      </c>
      <c r="E37" s="97" t="s">
        <v>107</v>
      </c>
      <c r="F37" s="106">
        <v>95</v>
      </c>
      <c r="G37" s="8" t="s">
        <v>188</v>
      </c>
      <c r="H37" s="95">
        <v>43101</v>
      </c>
      <c r="I37" s="97" t="s">
        <v>102</v>
      </c>
      <c r="J37" s="50">
        <v>0</v>
      </c>
      <c r="K37" s="50">
        <v>0</v>
      </c>
      <c r="L37" s="50">
        <v>0</v>
      </c>
      <c r="M37" s="106">
        <v>95</v>
      </c>
      <c r="N37" s="39">
        <v>0.5428421052631579</v>
      </c>
      <c r="O37" s="107" t="s">
        <v>549</v>
      </c>
      <c r="P37" s="73"/>
      <c r="Q37" s="100"/>
      <c r="R37" s="123"/>
      <c r="S37" s="100"/>
      <c r="T37" s="100"/>
      <c r="U37" s="100"/>
    </row>
    <row r="38" spans="1:21" ht="39.950000000000003" customHeight="1">
      <c r="A38" s="277"/>
      <c r="B38" s="313"/>
      <c r="C38" s="8" t="s">
        <v>203</v>
      </c>
      <c r="D38" s="105">
        <v>9.2499999999999995E-3</v>
      </c>
      <c r="E38" s="97" t="s">
        <v>107</v>
      </c>
      <c r="F38" s="106">
        <v>1300</v>
      </c>
      <c r="G38" s="8" t="s">
        <v>201</v>
      </c>
      <c r="H38" s="95">
        <v>43101</v>
      </c>
      <c r="I38" s="97" t="s">
        <v>102</v>
      </c>
      <c r="J38" s="50">
        <v>0</v>
      </c>
      <c r="K38" s="50">
        <v>0</v>
      </c>
      <c r="L38" s="50">
        <v>0</v>
      </c>
      <c r="M38" s="106">
        <v>1300</v>
      </c>
      <c r="N38" s="39">
        <v>0</v>
      </c>
      <c r="O38" s="107"/>
      <c r="P38" s="73"/>
      <c r="Q38" s="100"/>
      <c r="R38" s="123"/>
      <c r="S38" s="100"/>
      <c r="T38" s="100"/>
      <c r="U38" s="100"/>
    </row>
    <row r="39" spans="1:21" ht="39.950000000000003" customHeight="1">
      <c r="A39" s="277"/>
      <c r="B39" s="313"/>
      <c r="C39" s="8" t="s">
        <v>204</v>
      </c>
      <c r="D39" s="105">
        <v>9.2499999999999995E-3</v>
      </c>
      <c r="E39" s="97" t="s">
        <v>107</v>
      </c>
      <c r="F39" s="106">
        <v>12</v>
      </c>
      <c r="G39" s="8" t="s">
        <v>205</v>
      </c>
      <c r="H39" s="95">
        <v>43101</v>
      </c>
      <c r="I39" s="97" t="s">
        <v>102</v>
      </c>
      <c r="J39" s="50">
        <v>0</v>
      </c>
      <c r="K39" s="50">
        <v>0</v>
      </c>
      <c r="L39" s="50">
        <v>0</v>
      </c>
      <c r="M39" s="106">
        <v>12</v>
      </c>
      <c r="N39" s="39">
        <v>0</v>
      </c>
      <c r="O39" s="107" t="s">
        <v>550</v>
      </c>
      <c r="P39" s="73"/>
      <c r="Q39" s="100"/>
      <c r="R39" s="123"/>
      <c r="S39" s="100"/>
      <c r="T39" s="100"/>
      <c r="U39" s="100"/>
    </row>
    <row r="40" spans="1:21" ht="39.950000000000003" customHeight="1">
      <c r="A40" s="277"/>
      <c r="B40" s="313"/>
      <c r="C40" s="8" t="s">
        <v>206</v>
      </c>
      <c r="D40" s="105">
        <v>9.2499999999999995E-3</v>
      </c>
      <c r="E40" s="97" t="s">
        <v>107</v>
      </c>
      <c r="F40" s="106">
        <v>20000</v>
      </c>
      <c r="G40" s="8" t="s">
        <v>207</v>
      </c>
      <c r="H40" s="95">
        <v>43101</v>
      </c>
      <c r="I40" s="97" t="s">
        <v>102</v>
      </c>
      <c r="J40" s="50">
        <v>0</v>
      </c>
      <c r="K40" s="50">
        <v>0</v>
      </c>
      <c r="L40" s="50">
        <v>0</v>
      </c>
      <c r="M40" s="106">
        <v>20000</v>
      </c>
      <c r="N40" s="39">
        <v>0</v>
      </c>
      <c r="O40" s="107" t="s">
        <v>551</v>
      </c>
      <c r="P40" s="73"/>
      <c r="Q40" s="100"/>
      <c r="R40" s="123"/>
      <c r="S40" s="100"/>
      <c r="T40" s="100"/>
      <c r="U40" s="100"/>
    </row>
    <row r="41" spans="1:21" ht="39.950000000000003" customHeight="1">
      <c r="A41" s="277"/>
      <c r="B41" s="313"/>
      <c r="C41" s="8" t="s">
        <v>208</v>
      </c>
      <c r="D41" s="105">
        <v>9.2499999999999995E-3</v>
      </c>
      <c r="E41" s="97" t="s">
        <v>107</v>
      </c>
      <c r="F41" s="106">
        <v>20000</v>
      </c>
      <c r="G41" s="8" t="s">
        <v>207</v>
      </c>
      <c r="H41" s="95">
        <v>43101</v>
      </c>
      <c r="I41" s="97" t="s">
        <v>102</v>
      </c>
      <c r="J41" s="50">
        <v>0</v>
      </c>
      <c r="K41" s="50">
        <v>0</v>
      </c>
      <c r="L41" s="50">
        <v>0</v>
      </c>
      <c r="M41" s="106">
        <v>20000</v>
      </c>
      <c r="N41" s="39">
        <v>0</v>
      </c>
      <c r="O41" s="107" t="s">
        <v>552</v>
      </c>
      <c r="P41" s="73"/>
      <c r="Q41" s="100"/>
      <c r="R41" s="123"/>
      <c r="S41" s="100"/>
      <c r="T41" s="100"/>
      <c r="U41" s="100"/>
    </row>
    <row r="42" spans="1:21" ht="39.950000000000003" customHeight="1">
      <c r="A42" s="277"/>
      <c r="B42" s="313"/>
      <c r="C42" s="8" t="s">
        <v>209</v>
      </c>
      <c r="D42" s="105">
        <v>9.2499999999999995E-3</v>
      </c>
      <c r="E42" s="97" t="s">
        <v>107</v>
      </c>
      <c r="F42" s="106">
        <v>100</v>
      </c>
      <c r="G42" s="8" t="s">
        <v>188</v>
      </c>
      <c r="H42" s="95">
        <v>43101</v>
      </c>
      <c r="I42" s="97" t="s">
        <v>102</v>
      </c>
      <c r="J42" s="50">
        <v>0</v>
      </c>
      <c r="K42" s="50">
        <v>0</v>
      </c>
      <c r="L42" s="50">
        <v>0</v>
      </c>
      <c r="M42" s="106">
        <v>100</v>
      </c>
      <c r="N42" s="39">
        <v>5.7000000000000002E-2</v>
      </c>
      <c r="O42" s="107" t="s">
        <v>553</v>
      </c>
      <c r="P42" s="73"/>
      <c r="Q42" s="100"/>
      <c r="R42" s="123"/>
      <c r="S42" s="100"/>
      <c r="T42" s="100"/>
      <c r="U42" s="100"/>
    </row>
    <row r="43" spans="1:21" ht="39.950000000000003" customHeight="1">
      <c r="A43" s="277"/>
      <c r="B43" s="313"/>
      <c r="C43" s="8" t="s">
        <v>210</v>
      </c>
      <c r="D43" s="105">
        <v>9.2499999999999995E-3</v>
      </c>
      <c r="E43" s="97" t="s">
        <v>107</v>
      </c>
      <c r="F43" s="106">
        <v>590</v>
      </c>
      <c r="G43" s="8" t="s">
        <v>184</v>
      </c>
      <c r="H43" s="95">
        <v>43101</v>
      </c>
      <c r="I43" s="97" t="s">
        <v>102</v>
      </c>
      <c r="J43" s="50">
        <v>0</v>
      </c>
      <c r="K43" s="50">
        <v>0</v>
      </c>
      <c r="L43" s="50">
        <v>0</v>
      </c>
      <c r="M43" s="106">
        <v>590</v>
      </c>
      <c r="N43" s="39">
        <v>0.13220338983050847</v>
      </c>
      <c r="O43" s="107" t="s">
        <v>554</v>
      </c>
      <c r="P43" s="73"/>
      <c r="Q43" s="100"/>
      <c r="R43" s="123"/>
      <c r="S43" s="100"/>
      <c r="T43" s="100"/>
      <c r="U43" s="100"/>
    </row>
    <row r="44" spans="1:21" ht="39.950000000000003" customHeight="1">
      <c r="A44" s="277"/>
      <c r="B44" s="313"/>
      <c r="C44" s="8" t="s">
        <v>211</v>
      </c>
      <c r="D44" s="105">
        <v>9.2499999999999995E-3</v>
      </c>
      <c r="E44" s="97" t="s">
        <v>107</v>
      </c>
      <c r="F44" s="106">
        <v>12</v>
      </c>
      <c r="G44" s="8" t="s">
        <v>205</v>
      </c>
      <c r="H44" s="95">
        <v>43101</v>
      </c>
      <c r="I44" s="97" t="s">
        <v>102</v>
      </c>
      <c r="J44" s="50">
        <v>0</v>
      </c>
      <c r="K44" s="50">
        <v>0</v>
      </c>
      <c r="L44" s="50">
        <v>0</v>
      </c>
      <c r="M44" s="106">
        <v>12</v>
      </c>
      <c r="N44" s="39">
        <v>0</v>
      </c>
      <c r="O44" s="107" t="s">
        <v>555</v>
      </c>
      <c r="P44" s="73"/>
      <c r="Q44" s="100"/>
      <c r="R44" s="123"/>
      <c r="S44" s="100"/>
      <c r="T44" s="100"/>
      <c r="U44" s="100"/>
    </row>
    <row r="45" spans="1:21" ht="39.950000000000003" customHeight="1">
      <c r="A45" s="277"/>
      <c r="B45" s="313"/>
      <c r="C45" s="8" t="s">
        <v>212</v>
      </c>
      <c r="D45" s="105">
        <v>9.2499999999999995E-3</v>
      </c>
      <c r="E45" s="97" t="s">
        <v>107</v>
      </c>
      <c r="F45" s="106">
        <v>22824</v>
      </c>
      <c r="G45" s="8" t="s">
        <v>18</v>
      </c>
      <c r="H45" s="95">
        <v>43101</v>
      </c>
      <c r="I45" s="97" t="s">
        <v>102</v>
      </c>
      <c r="J45" s="50">
        <v>0</v>
      </c>
      <c r="K45" s="50">
        <v>0</v>
      </c>
      <c r="L45" s="50">
        <v>0</v>
      </c>
      <c r="M45" s="106">
        <v>22824</v>
      </c>
      <c r="N45" s="39">
        <v>0</v>
      </c>
      <c r="O45" s="107"/>
      <c r="P45" s="73"/>
      <c r="Q45" s="100"/>
      <c r="R45" s="123"/>
      <c r="S45" s="100"/>
      <c r="T45" s="100"/>
      <c r="U45" s="100"/>
    </row>
    <row r="46" spans="1:21" ht="39.950000000000003" customHeight="1">
      <c r="A46" s="277"/>
      <c r="B46" s="313"/>
      <c r="C46" s="8" t="s">
        <v>213</v>
      </c>
      <c r="D46" s="105">
        <v>9.2499999999999995E-3</v>
      </c>
      <c r="E46" s="97" t="s">
        <v>107</v>
      </c>
      <c r="F46" s="106">
        <v>20</v>
      </c>
      <c r="G46" s="8" t="s">
        <v>207</v>
      </c>
      <c r="H46" s="95">
        <v>43101</v>
      </c>
      <c r="I46" s="97" t="s">
        <v>102</v>
      </c>
      <c r="J46" s="50">
        <v>0</v>
      </c>
      <c r="K46" s="50">
        <v>0</v>
      </c>
      <c r="L46" s="50">
        <v>0</v>
      </c>
      <c r="M46" s="106">
        <v>20</v>
      </c>
      <c r="N46" s="39">
        <v>0.2</v>
      </c>
      <c r="O46" s="107" t="s">
        <v>556</v>
      </c>
      <c r="P46" s="73"/>
      <c r="Q46" s="100"/>
      <c r="R46" s="123"/>
      <c r="S46" s="100"/>
      <c r="T46" s="100"/>
      <c r="U46" s="100"/>
    </row>
    <row r="47" spans="1:21" ht="39.950000000000003" customHeight="1">
      <c r="A47" s="277"/>
      <c r="B47" s="313"/>
      <c r="C47" s="8" t="s">
        <v>214</v>
      </c>
      <c r="D47" s="105">
        <v>9.2499999999999995E-3</v>
      </c>
      <c r="E47" s="97" t="s">
        <v>107</v>
      </c>
      <c r="F47" s="106">
        <v>20</v>
      </c>
      <c r="G47" s="8" t="s">
        <v>207</v>
      </c>
      <c r="H47" s="95">
        <v>43101</v>
      </c>
      <c r="I47" s="97" t="s">
        <v>102</v>
      </c>
      <c r="J47" s="50">
        <v>0</v>
      </c>
      <c r="K47" s="50">
        <v>0</v>
      </c>
      <c r="L47" s="50">
        <v>0</v>
      </c>
      <c r="M47" s="106">
        <v>20</v>
      </c>
      <c r="N47" s="39">
        <v>0</v>
      </c>
      <c r="O47" s="107" t="s">
        <v>557</v>
      </c>
      <c r="P47" s="73"/>
      <c r="Q47" s="100"/>
      <c r="R47" s="123"/>
      <c r="S47" s="100"/>
      <c r="T47" s="100"/>
      <c r="U47" s="100"/>
    </row>
    <row r="48" spans="1:21" ht="39.950000000000003" customHeight="1">
      <c r="A48" s="277"/>
      <c r="B48" s="313"/>
      <c r="C48" s="8" t="s">
        <v>215</v>
      </c>
      <c r="D48" s="105">
        <v>9.2499999999999995E-3</v>
      </c>
      <c r="E48" s="97" t="s">
        <v>107</v>
      </c>
      <c r="F48" s="106">
        <v>95</v>
      </c>
      <c r="G48" s="8" t="s">
        <v>207</v>
      </c>
      <c r="H48" s="95">
        <v>43101</v>
      </c>
      <c r="I48" s="97" t="s">
        <v>102</v>
      </c>
      <c r="J48" s="50">
        <v>0</v>
      </c>
      <c r="K48" s="50">
        <v>0</v>
      </c>
      <c r="L48" s="50">
        <v>0</v>
      </c>
      <c r="M48" s="106">
        <v>95</v>
      </c>
      <c r="N48" s="39">
        <v>0.38947368421052631</v>
      </c>
      <c r="O48" s="107" t="s">
        <v>558</v>
      </c>
      <c r="P48" s="73"/>
      <c r="Q48" s="100"/>
      <c r="R48" s="123"/>
      <c r="S48" s="100"/>
      <c r="T48" s="100"/>
      <c r="U48" s="100"/>
    </row>
    <row r="49" spans="1:21" ht="39.950000000000003" customHeight="1">
      <c r="A49" s="277"/>
      <c r="B49" s="313"/>
      <c r="C49" s="8" t="s">
        <v>216</v>
      </c>
      <c r="D49" s="105">
        <v>9.2499999999999995E-3</v>
      </c>
      <c r="E49" s="97" t="s">
        <v>107</v>
      </c>
      <c r="F49" s="106">
        <v>60</v>
      </c>
      <c r="G49" s="8" t="s">
        <v>205</v>
      </c>
      <c r="H49" s="95">
        <v>43101</v>
      </c>
      <c r="I49" s="97" t="s">
        <v>102</v>
      </c>
      <c r="J49" s="50">
        <v>0</v>
      </c>
      <c r="K49" s="50">
        <v>0</v>
      </c>
      <c r="L49" s="50">
        <v>0</v>
      </c>
      <c r="M49" s="106">
        <v>60</v>
      </c>
      <c r="N49" s="39">
        <v>0.25</v>
      </c>
      <c r="O49" s="107" t="s">
        <v>559</v>
      </c>
      <c r="P49" s="73"/>
      <c r="Q49" s="100"/>
      <c r="R49" s="123"/>
      <c r="S49" s="100"/>
      <c r="T49" s="100"/>
      <c r="U49" s="100"/>
    </row>
    <row r="50" spans="1:21" ht="39.950000000000003" customHeight="1">
      <c r="A50" s="277"/>
      <c r="B50" s="313"/>
      <c r="C50" s="8" t="s">
        <v>217</v>
      </c>
      <c r="D50" s="105">
        <v>9.2499999999999995E-3</v>
      </c>
      <c r="E50" s="97" t="s">
        <v>107</v>
      </c>
      <c r="F50" s="106">
        <v>1</v>
      </c>
      <c r="G50" s="8" t="s">
        <v>218</v>
      </c>
      <c r="H50" s="95">
        <v>43101</v>
      </c>
      <c r="I50" s="97" t="s">
        <v>102</v>
      </c>
      <c r="J50" s="50">
        <v>0</v>
      </c>
      <c r="K50" s="50">
        <v>0</v>
      </c>
      <c r="L50" s="50">
        <v>0</v>
      </c>
      <c r="M50" s="106">
        <v>1</v>
      </c>
      <c r="N50" s="39">
        <v>0</v>
      </c>
      <c r="O50" s="107" t="s">
        <v>560</v>
      </c>
      <c r="P50" s="73"/>
      <c r="Q50" s="100"/>
      <c r="R50" s="123"/>
      <c r="S50" s="100"/>
      <c r="T50" s="100"/>
      <c r="U50" s="100"/>
    </row>
    <row r="51" spans="1:21" ht="39.950000000000003" customHeight="1">
      <c r="A51" s="277"/>
      <c r="B51" s="313"/>
      <c r="C51" s="8" t="s">
        <v>219</v>
      </c>
      <c r="D51" s="105">
        <v>9.2499999999999995E-3</v>
      </c>
      <c r="E51" s="97" t="s">
        <v>107</v>
      </c>
      <c r="F51" s="106">
        <v>3948</v>
      </c>
      <c r="G51" s="8" t="s">
        <v>220</v>
      </c>
      <c r="H51" s="95">
        <v>43101</v>
      </c>
      <c r="I51" s="97" t="s">
        <v>102</v>
      </c>
      <c r="J51" s="50">
        <v>0</v>
      </c>
      <c r="K51" s="50">
        <v>0</v>
      </c>
      <c r="L51" s="50">
        <v>0</v>
      </c>
      <c r="M51" s="106">
        <v>3948</v>
      </c>
      <c r="N51" s="39">
        <v>6.5856129685916923E-3</v>
      </c>
      <c r="O51" s="107" t="s">
        <v>561</v>
      </c>
      <c r="P51" s="73"/>
      <c r="Q51" s="100"/>
      <c r="R51" s="123"/>
      <c r="S51" s="100"/>
      <c r="T51" s="100"/>
      <c r="U51" s="100"/>
    </row>
    <row r="52" spans="1:21" ht="39.950000000000003" customHeight="1">
      <c r="A52" s="277"/>
      <c r="B52" s="313"/>
      <c r="C52" s="8" t="s">
        <v>221</v>
      </c>
      <c r="D52" s="105">
        <v>9.2499999999999995E-3</v>
      </c>
      <c r="E52" s="97" t="s">
        <v>107</v>
      </c>
      <c r="F52" s="106">
        <v>590</v>
      </c>
      <c r="G52" s="8" t="s">
        <v>222</v>
      </c>
      <c r="H52" s="95">
        <v>43101</v>
      </c>
      <c r="I52" s="97" t="s">
        <v>102</v>
      </c>
      <c r="J52" s="50">
        <v>0</v>
      </c>
      <c r="K52" s="50">
        <v>0</v>
      </c>
      <c r="L52" s="50">
        <v>0</v>
      </c>
      <c r="M52" s="106">
        <v>590</v>
      </c>
      <c r="N52" s="39">
        <v>0.67796610169491522</v>
      </c>
      <c r="O52" s="107" t="s">
        <v>562</v>
      </c>
      <c r="P52" s="73"/>
      <c r="Q52" s="100"/>
      <c r="R52" s="123"/>
      <c r="S52" s="100"/>
      <c r="T52" s="100"/>
      <c r="U52" s="100"/>
    </row>
    <row r="53" spans="1:21" ht="39.950000000000003" customHeight="1">
      <c r="A53" s="277"/>
      <c r="B53" s="313"/>
      <c r="C53" s="8" t="s">
        <v>223</v>
      </c>
      <c r="D53" s="105">
        <v>9.2499999999999995E-3</v>
      </c>
      <c r="E53" s="97" t="s">
        <v>107</v>
      </c>
      <c r="F53" s="106">
        <v>20000</v>
      </c>
      <c r="G53" s="8" t="s">
        <v>224</v>
      </c>
      <c r="H53" s="95">
        <v>43101</v>
      </c>
      <c r="I53" s="97" t="s">
        <v>102</v>
      </c>
      <c r="J53" s="50">
        <v>0</v>
      </c>
      <c r="K53" s="50">
        <v>0</v>
      </c>
      <c r="L53" s="50">
        <v>0</v>
      </c>
      <c r="M53" s="106">
        <v>20000</v>
      </c>
      <c r="N53" s="39">
        <v>0.11685</v>
      </c>
      <c r="O53" s="107" t="s">
        <v>563</v>
      </c>
      <c r="P53" s="73"/>
      <c r="Q53" s="100"/>
      <c r="R53" s="123"/>
      <c r="S53" s="100"/>
      <c r="T53" s="100"/>
      <c r="U53" s="100"/>
    </row>
    <row r="54" spans="1:21" ht="39.950000000000003" customHeight="1">
      <c r="A54" s="277"/>
      <c r="B54" s="313"/>
      <c r="C54" s="8" t="s">
        <v>225</v>
      </c>
      <c r="D54" s="105">
        <v>9.2499999999999995E-3</v>
      </c>
      <c r="E54" s="97" t="s">
        <v>107</v>
      </c>
      <c r="F54" s="106">
        <v>10</v>
      </c>
      <c r="G54" s="8" t="s">
        <v>226</v>
      </c>
      <c r="H54" s="95">
        <v>43101</v>
      </c>
      <c r="I54" s="97" t="s">
        <v>102</v>
      </c>
      <c r="J54" s="50">
        <v>0</v>
      </c>
      <c r="K54" s="50">
        <v>0</v>
      </c>
      <c r="L54" s="50">
        <v>0</v>
      </c>
      <c r="M54" s="106">
        <v>10</v>
      </c>
      <c r="N54" s="39">
        <v>0</v>
      </c>
      <c r="O54" s="107" t="s">
        <v>564</v>
      </c>
      <c r="P54" s="73"/>
      <c r="Q54" s="100"/>
      <c r="R54" s="123"/>
      <c r="S54" s="100"/>
      <c r="T54" s="100"/>
      <c r="U54" s="100"/>
    </row>
    <row r="55" spans="1:21" ht="39.950000000000003" customHeight="1">
      <c r="A55" s="277"/>
      <c r="B55" s="313"/>
      <c r="C55" s="8" t="s">
        <v>227</v>
      </c>
      <c r="D55" s="105">
        <v>9.2499999999999995E-3</v>
      </c>
      <c r="E55" s="97" t="s">
        <v>107</v>
      </c>
      <c r="F55" s="106">
        <v>3944</v>
      </c>
      <c r="G55" s="8" t="s">
        <v>228</v>
      </c>
      <c r="H55" s="95">
        <v>43101</v>
      </c>
      <c r="I55" s="97" t="s">
        <v>102</v>
      </c>
      <c r="J55" s="50">
        <v>0</v>
      </c>
      <c r="K55" s="50">
        <v>0</v>
      </c>
      <c r="L55" s="50">
        <v>0</v>
      </c>
      <c r="M55" s="106">
        <v>3944</v>
      </c>
      <c r="N55" s="39">
        <v>0</v>
      </c>
      <c r="O55" s="107" t="s">
        <v>565</v>
      </c>
      <c r="P55" s="73"/>
      <c r="Q55" s="100"/>
      <c r="R55" s="123"/>
      <c r="S55" s="100"/>
      <c r="T55" s="100"/>
      <c r="U55" s="100"/>
    </row>
    <row r="56" spans="1:21" ht="39.950000000000003" customHeight="1">
      <c r="A56" s="277"/>
      <c r="B56" s="313"/>
      <c r="C56" s="8" t="s">
        <v>229</v>
      </c>
      <c r="D56" s="105">
        <v>9.2499999999999995E-3</v>
      </c>
      <c r="E56" s="97" t="s">
        <v>107</v>
      </c>
      <c r="F56" s="106">
        <v>5</v>
      </c>
      <c r="G56" s="8" t="s">
        <v>230</v>
      </c>
      <c r="H56" s="95">
        <v>43101</v>
      </c>
      <c r="I56" s="97" t="s">
        <v>102</v>
      </c>
      <c r="J56" s="50">
        <v>0</v>
      </c>
      <c r="K56" s="50">
        <v>0</v>
      </c>
      <c r="L56" s="50">
        <v>0</v>
      </c>
      <c r="M56" s="106">
        <v>5</v>
      </c>
      <c r="N56" s="39">
        <v>0</v>
      </c>
      <c r="O56" s="107" t="s">
        <v>566</v>
      </c>
      <c r="P56" s="73"/>
      <c r="Q56" s="100"/>
      <c r="R56" s="123"/>
      <c r="S56" s="100"/>
      <c r="T56" s="100"/>
      <c r="U56" s="100"/>
    </row>
    <row r="57" spans="1:21" ht="39.950000000000003" customHeight="1">
      <c r="A57" s="277"/>
      <c r="B57" s="313"/>
      <c r="C57" s="8" t="s">
        <v>231</v>
      </c>
      <c r="D57" s="105">
        <v>9.2499999999999995E-3</v>
      </c>
      <c r="E57" s="97" t="s">
        <v>107</v>
      </c>
      <c r="F57" s="106">
        <v>16574</v>
      </c>
      <c r="G57" s="8" t="s">
        <v>232</v>
      </c>
      <c r="H57" s="95">
        <v>43101</v>
      </c>
      <c r="I57" s="97" t="s">
        <v>102</v>
      </c>
      <c r="J57" s="50">
        <v>0</v>
      </c>
      <c r="K57" s="50">
        <v>0</v>
      </c>
      <c r="L57" s="50">
        <v>0</v>
      </c>
      <c r="M57" s="106">
        <v>16574</v>
      </c>
      <c r="N57" s="39">
        <v>0.33335344515506216</v>
      </c>
      <c r="O57" s="107" t="s">
        <v>567</v>
      </c>
      <c r="P57" s="73"/>
      <c r="Q57" s="100"/>
      <c r="R57" s="123"/>
      <c r="S57" s="100"/>
      <c r="T57" s="100"/>
      <c r="U57" s="100"/>
    </row>
    <row r="58" spans="1:21" ht="39.950000000000003" customHeight="1">
      <c r="A58" s="277"/>
      <c r="B58" s="313"/>
      <c r="C58" s="8" t="s">
        <v>233</v>
      </c>
      <c r="D58" s="105">
        <v>9.2499999999999995E-3</v>
      </c>
      <c r="E58" s="97" t="s">
        <v>107</v>
      </c>
      <c r="F58" s="106">
        <v>500</v>
      </c>
      <c r="G58" s="8" t="s">
        <v>234</v>
      </c>
      <c r="H58" s="95">
        <v>43101</v>
      </c>
      <c r="I58" s="97" t="s">
        <v>102</v>
      </c>
      <c r="J58" s="50">
        <v>0</v>
      </c>
      <c r="K58" s="50">
        <v>0</v>
      </c>
      <c r="L58" s="50">
        <v>0</v>
      </c>
      <c r="M58" s="106">
        <v>500</v>
      </c>
      <c r="N58" s="39">
        <v>0</v>
      </c>
      <c r="O58" s="107" t="s">
        <v>568</v>
      </c>
      <c r="P58" s="73"/>
      <c r="Q58" s="100"/>
      <c r="R58" s="123"/>
      <c r="S58" s="100"/>
      <c r="T58" s="100"/>
      <c r="U58" s="100"/>
    </row>
    <row r="59" spans="1:21" ht="39.950000000000003" customHeight="1">
      <c r="A59" s="277"/>
      <c r="B59" s="313"/>
      <c r="C59" s="8" t="s">
        <v>235</v>
      </c>
      <c r="D59" s="105">
        <v>9.2499999999999995E-3</v>
      </c>
      <c r="E59" s="97" t="s">
        <v>107</v>
      </c>
      <c r="F59" s="106">
        <v>350</v>
      </c>
      <c r="G59" s="8" t="s">
        <v>236</v>
      </c>
      <c r="H59" s="95">
        <v>43101</v>
      </c>
      <c r="I59" s="97" t="s">
        <v>102</v>
      </c>
      <c r="J59" s="50">
        <v>0</v>
      </c>
      <c r="K59" s="50">
        <v>0</v>
      </c>
      <c r="L59" s="50">
        <v>0</v>
      </c>
      <c r="M59" s="106">
        <v>350</v>
      </c>
      <c r="N59" s="39">
        <v>0</v>
      </c>
      <c r="O59" s="107" t="s">
        <v>569</v>
      </c>
      <c r="P59" s="73"/>
      <c r="Q59" s="100"/>
      <c r="R59" s="123"/>
      <c r="S59" s="100"/>
      <c r="T59" s="100"/>
      <c r="U59" s="100"/>
    </row>
    <row r="60" spans="1:21" ht="39.950000000000003" customHeight="1">
      <c r="A60" s="277"/>
      <c r="B60" s="313"/>
      <c r="C60" s="8" t="s">
        <v>237</v>
      </c>
      <c r="D60" s="105">
        <v>9.2499999999999995E-3</v>
      </c>
      <c r="E60" s="97" t="s">
        <v>107</v>
      </c>
      <c r="F60" s="106">
        <v>2805</v>
      </c>
      <c r="G60" s="8" t="s">
        <v>237</v>
      </c>
      <c r="H60" s="95">
        <v>43101</v>
      </c>
      <c r="I60" s="97" t="s">
        <v>102</v>
      </c>
      <c r="J60" s="50">
        <v>0</v>
      </c>
      <c r="K60" s="50">
        <v>0</v>
      </c>
      <c r="L60" s="50">
        <v>0</v>
      </c>
      <c r="M60" s="106">
        <v>2805</v>
      </c>
      <c r="N60" s="39">
        <v>1.1023172905525846</v>
      </c>
      <c r="O60" s="107" t="s">
        <v>570</v>
      </c>
      <c r="P60" s="73"/>
      <c r="Q60" s="100"/>
      <c r="R60" s="123"/>
      <c r="S60" s="100"/>
      <c r="T60" s="100"/>
      <c r="U60" s="100"/>
    </row>
    <row r="61" spans="1:21" ht="39.950000000000003" customHeight="1">
      <c r="A61" s="277"/>
      <c r="B61" s="313"/>
      <c r="C61" s="8" t="s">
        <v>238</v>
      </c>
      <c r="D61" s="105">
        <v>9.2499999999999995E-3</v>
      </c>
      <c r="E61" s="97" t="s">
        <v>107</v>
      </c>
      <c r="F61" s="106">
        <v>78417</v>
      </c>
      <c r="G61" s="8" t="s">
        <v>239</v>
      </c>
      <c r="H61" s="95">
        <v>43101</v>
      </c>
      <c r="I61" s="97" t="s">
        <v>102</v>
      </c>
      <c r="J61" s="50">
        <v>0</v>
      </c>
      <c r="K61" s="50">
        <v>0</v>
      </c>
      <c r="L61" s="50">
        <v>0</v>
      </c>
      <c r="M61" s="106">
        <v>78417</v>
      </c>
      <c r="N61" s="39">
        <v>0.8399454199982147</v>
      </c>
      <c r="O61" s="107" t="s">
        <v>571</v>
      </c>
      <c r="P61" s="73"/>
      <c r="Q61" s="100"/>
      <c r="R61" s="123"/>
      <c r="S61" s="100"/>
      <c r="T61" s="100"/>
      <c r="U61" s="100"/>
    </row>
    <row r="62" spans="1:21" ht="39.950000000000003" customHeight="1">
      <c r="A62" s="277"/>
      <c r="B62" s="313"/>
      <c r="C62" s="8" t="s">
        <v>240</v>
      </c>
      <c r="D62" s="105">
        <v>9.2499999999999995E-3</v>
      </c>
      <c r="E62" s="97" t="s">
        <v>107</v>
      </c>
      <c r="F62" s="106">
        <v>6422</v>
      </c>
      <c r="G62" s="8" t="s">
        <v>241</v>
      </c>
      <c r="H62" s="95">
        <v>43101</v>
      </c>
      <c r="I62" s="97" t="s">
        <v>102</v>
      </c>
      <c r="J62" s="50">
        <v>0</v>
      </c>
      <c r="K62" s="50">
        <v>0</v>
      </c>
      <c r="L62" s="50">
        <v>0</v>
      </c>
      <c r="M62" s="106">
        <v>6422</v>
      </c>
      <c r="N62" s="39">
        <v>0.10541887262535035</v>
      </c>
      <c r="O62" s="107" t="s">
        <v>572</v>
      </c>
      <c r="P62" s="73"/>
      <c r="Q62" s="100"/>
      <c r="R62" s="123"/>
      <c r="S62" s="100"/>
      <c r="T62" s="100"/>
      <c r="U62" s="100"/>
    </row>
    <row r="63" spans="1:21" ht="39.950000000000003" customHeight="1">
      <c r="A63" s="277"/>
      <c r="B63" s="313"/>
      <c r="C63" s="8" t="s">
        <v>242</v>
      </c>
      <c r="D63" s="105">
        <v>9.2499999999999995E-3</v>
      </c>
      <c r="E63" s="97" t="s">
        <v>107</v>
      </c>
      <c r="F63" s="106">
        <v>1</v>
      </c>
      <c r="G63" s="8" t="s">
        <v>243</v>
      </c>
      <c r="H63" s="95">
        <v>43101</v>
      </c>
      <c r="I63" s="97" t="s">
        <v>102</v>
      </c>
      <c r="J63" s="50">
        <v>0</v>
      </c>
      <c r="K63" s="50">
        <v>0</v>
      </c>
      <c r="L63" s="50">
        <v>0</v>
      </c>
      <c r="M63" s="106">
        <v>1</v>
      </c>
      <c r="N63" s="39">
        <v>0</v>
      </c>
      <c r="O63" s="107" t="s">
        <v>573</v>
      </c>
      <c r="P63" s="73"/>
      <c r="Q63" s="100"/>
      <c r="R63" s="123"/>
      <c r="S63" s="100"/>
      <c r="T63" s="100"/>
      <c r="U63" s="100"/>
    </row>
    <row r="64" spans="1:21" ht="39.950000000000003" customHeight="1">
      <c r="A64" s="277"/>
      <c r="B64" s="313"/>
      <c r="C64" s="8" t="s">
        <v>244</v>
      </c>
      <c r="D64" s="105">
        <v>9.2499999999999995E-3</v>
      </c>
      <c r="E64" s="97" t="s">
        <v>107</v>
      </c>
      <c r="F64" s="106">
        <v>2</v>
      </c>
      <c r="G64" s="8" t="s">
        <v>245</v>
      </c>
      <c r="H64" s="95">
        <v>43101</v>
      </c>
      <c r="I64" s="97" t="s">
        <v>102</v>
      </c>
      <c r="J64" s="50">
        <v>0</v>
      </c>
      <c r="K64" s="50">
        <v>0</v>
      </c>
      <c r="L64" s="50">
        <v>0</v>
      </c>
      <c r="M64" s="106">
        <v>2</v>
      </c>
      <c r="N64" s="39">
        <v>0</v>
      </c>
      <c r="O64" s="107"/>
      <c r="P64" s="73"/>
      <c r="Q64" s="100"/>
      <c r="R64" s="123"/>
      <c r="S64" s="100"/>
      <c r="T64" s="100"/>
      <c r="U64" s="100"/>
    </row>
    <row r="65" spans="1:22" ht="39.950000000000003" customHeight="1">
      <c r="A65" s="277"/>
      <c r="B65" s="313"/>
      <c r="C65" s="8" t="s">
        <v>246</v>
      </c>
      <c r="D65" s="105">
        <v>9.2499999999999995E-3</v>
      </c>
      <c r="E65" s="97" t="s">
        <v>107</v>
      </c>
      <c r="F65" s="106">
        <v>20</v>
      </c>
      <c r="G65" s="8" t="s">
        <v>246</v>
      </c>
      <c r="H65" s="95">
        <v>43101</v>
      </c>
      <c r="I65" s="97" t="s">
        <v>102</v>
      </c>
      <c r="J65" s="50">
        <v>0</v>
      </c>
      <c r="K65" s="50">
        <v>0</v>
      </c>
      <c r="L65" s="50">
        <v>0</v>
      </c>
      <c r="M65" s="106">
        <v>20</v>
      </c>
      <c r="N65" s="39">
        <v>0</v>
      </c>
      <c r="O65" s="107" t="s">
        <v>574</v>
      </c>
      <c r="P65" s="73"/>
      <c r="Q65" s="100"/>
      <c r="R65" s="123"/>
      <c r="S65" s="100"/>
      <c r="T65" s="100"/>
      <c r="U65" s="100"/>
    </row>
    <row r="66" spans="1:22" ht="39.950000000000003" customHeight="1">
      <c r="A66" s="277"/>
      <c r="B66" s="313"/>
      <c r="C66" s="8" t="s">
        <v>247</v>
      </c>
      <c r="D66" s="105">
        <v>9.2499999999999995E-3</v>
      </c>
      <c r="E66" s="97" t="s">
        <v>101</v>
      </c>
      <c r="F66" s="105">
        <v>1</v>
      </c>
      <c r="G66" s="8" t="s">
        <v>247</v>
      </c>
      <c r="H66" s="95">
        <v>43101</v>
      </c>
      <c r="I66" s="97" t="s">
        <v>102</v>
      </c>
      <c r="J66" s="50">
        <v>0</v>
      </c>
      <c r="K66" s="50">
        <v>0</v>
      </c>
      <c r="L66" s="50">
        <v>0</v>
      </c>
      <c r="M66" s="109">
        <v>1</v>
      </c>
      <c r="N66" s="39">
        <v>0.9365</v>
      </c>
      <c r="O66" s="107" t="s">
        <v>575</v>
      </c>
      <c r="P66" s="73"/>
      <c r="Q66" s="100"/>
      <c r="R66" s="123"/>
      <c r="S66" s="100"/>
      <c r="T66" s="100"/>
      <c r="U66" s="100"/>
    </row>
    <row r="67" spans="1:22" ht="39.950000000000003" customHeight="1">
      <c r="A67" s="277"/>
      <c r="B67" s="313"/>
      <c r="C67" s="8" t="s">
        <v>248</v>
      </c>
      <c r="D67" s="105">
        <v>9.2499999999999995E-3</v>
      </c>
      <c r="E67" s="97" t="s">
        <v>107</v>
      </c>
      <c r="F67" s="106">
        <v>12855</v>
      </c>
      <c r="G67" s="8" t="s">
        <v>249</v>
      </c>
      <c r="H67" s="95">
        <v>43101</v>
      </c>
      <c r="I67" s="97" t="s">
        <v>102</v>
      </c>
      <c r="J67" s="50">
        <v>0</v>
      </c>
      <c r="K67" s="50">
        <v>0</v>
      </c>
      <c r="L67" s="50">
        <v>0</v>
      </c>
      <c r="M67" s="106">
        <v>12855</v>
      </c>
      <c r="N67" s="39">
        <v>0.24644107351225203</v>
      </c>
      <c r="O67" s="107" t="s">
        <v>576</v>
      </c>
      <c r="P67" s="73"/>
      <c r="Q67" s="100"/>
      <c r="R67" s="123"/>
      <c r="S67" s="100"/>
      <c r="T67" s="100"/>
      <c r="U67" s="100"/>
    </row>
    <row r="68" spans="1:22" ht="39.950000000000003" customHeight="1">
      <c r="A68" s="277"/>
      <c r="B68" s="313"/>
      <c r="C68" s="8" t="s">
        <v>250</v>
      </c>
      <c r="D68" s="105">
        <v>9.2499999999999995E-3</v>
      </c>
      <c r="E68" s="97" t="s">
        <v>107</v>
      </c>
      <c r="F68" s="106">
        <v>95</v>
      </c>
      <c r="G68" s="8" t="s">
        <v>251</v>
      </c>
      <c r="H68" s="95">
        <v>43101</v>
      </c>
      <c r="I68" s="97" t="s">
        <v>102</v>
      </c>
      <c r="J68" s="50">
        <v>0</v>
      </c>
      <c r="K68" s="50">
        <v>0</v>
      </c>
      <c r="L68" s="50">
        <v>0</v>
      </c>
      <c r="M68" s="106">
        <v>95</v>
      </c>
      <c r="N68" s="39">
        <v>0.2</v>
      </c>
      <c r="O68" s="107" t="s">
        <v>577</v>
      </c>
      <c r="P68" s="73"/>
      <c r="Q68" s="100"/>
      <c r="R68" s="123"/>
      <c r="S68" s="100"/>
      <c r="T68" s="100"/>
      <c r="U68" s="100"/>
    </row>
    <row r="69" spans="1:22" ht="39.950000000000003" customHeight="1">
      <c r="A69" s="277"/>
      <c r="B69" s="313"/>
      <c r="C69" s="8" t="s">
        <v>252</v>
      </c>
      <c r="D69" s="105">
        <v>9.2499999999999995E-3</v>
      </c>
      <c r="E69" s="97" t="s">
        <v>107</v>
      </c>
      <c r="F69" s="106">
        <v>100</v>
      </c>
      <c r="G69" s="8" t="s">
        <v>253</v>
      </c>
      <c r="H69" s="95">
        <v>43101</v>
      </c>
      <c r="I69" s="97" t="s">
        <v>102</v>
      </c>
      <c r="J69" s="50">
        <v>0</v>
      </c>
      <c r="K69" s="50">
        <v>0</v>
      </c>
      <c r="L69" s="50">
        <v>0</v>
      </c>
      <c r="M69" s="106">
        <v>100</v>
      </c>
      <c r="N69" s="39">
        <v>0.25</v>
      </c>
      <c r="O69" s="107" t="s">
        <v>578</v>
      </c>
      <c r="P69" s="73"/>
      <c r="Q69" s="100"/>
      <c r="R69" s="123"/>
      <c r="S69" s="100"/>
      <c r="T69" s="100"/>
      <c r="U69" s="100"/>
    </row>
    <row r="70" spans="1:22" ht="39.950000000000003" customHeight="1">
      <c r="A70" s="277"/>
      <c r="B70" s="313"/>
      <c r="C70" s="8" t="s">
        <v>254</v>
      </c>
      <c r="D70" s="105">
        <v>9.2499999999999995E-3</v>
      </c>
      <c r="E70" s="97" t="s">
        <v>107</v>
      </c>
      <c r="F70" s="106">
        <v>132384</v>
      </c>
      <c r="G70" s="8" t="s">
        <v>255</v>
      </c>
      <c r="H70" s="95">
        <v>43101</v>
      </c>
      <c r="I70" s="97" t="s">
        <v>102</v>
      </c>
      <c r="J70" s="50">
        <v>0</v>
      </c>
      <c r="K70" s="50">
        <v>0</v>
      </c>
      <c r="L70" s="50">
        <v>0</v>
      </c>
      <c r="M70" s="106">
        <v>132384</v>
      </c>
      <c r="N70" s="39">
        <v>0.33930837563451777</v>
      </c>
      <c r="O70" s="107" t="s">
        <v>579</v>
      </c>
      <c r="P70" s="73"/>
      <c r="Q70" s="100"/>
      <c r="R70" s="123"/>
      <c r="S70" s="100"/>
      <c r="T70" s="100"/>
      <c r="U70" s="100"/>
    </row>
    <row r="71" spans="1:22" ht="39.950000000000003" customHeight="1">
      <c r="A71" s="277"/>
      <c r="B71" s="313"/>
      <c r="C71" s="8" t="s">
        <v>256</v>
      </c>
      <c r="D71" s="105">
        <v>9.2499999999999995E-3</v>
      </c>
      <c r="E71" s="97" t="s">
        <v>107</v>
      </c>
      <c r="F71" s="106">
        <v>20000</v>
      </c>
      <c r="G71" s="8" t="s">
        <v>257</v>
      </c>
      <c r="H71" s="95">
        <v>43101</v>
      </c>
      <c r="I71" s="97" t="s">
        <v>102</v>
      </c>
      <c r="J71" s="50">
        <v>0</v>
      </c>
      <c r="K71" s="50">
        <v>0</v>
      </c>
      <c r="L71" s="50">
        <v>0</v>
      </c>
      <c r="M71" s="106">
        <v>20000</v>
      </c>
      <c r="N71" s="39">
        <v>7.9000000000000008E-3</v>
      </c>
      <c r="O71" s="107" t="s">
        <v>580</v>
      </c>
      <c r="P71" s="73"/>
      <c r="Q71" s="100"/>
      <c r="R71" s="123"/>
      <c r="S71" s="100"/>
      <c r="T71" s="100"/>
      <c r="U71" s="100"/>
    </row>
    <row r="72" spans="1:22" ht="39.950000000000003" customHeight="1">
      <c r="A72" s="277"/>
      <c r="B72" s="313"/>
      <c r="C72" s="8" t="s">
        <v>258</v>
      </c>
      <c r="D72" s="105">
        <v>9.2499999999999995E-3</v>
      </c>
      <c r="E72" s="97" t="s">
        <v>107</v>
      </c>
      <c r="F72" s="106">
        <v>50</v>
      </c>
      <c r="G72" s="8" t="s">
        <v>259</v>
      </c>
      <c r="H72" s="95">
        <v>43101</v>
      </c>
      <c r="I72" s="97" t="s">
        <v>102</v>
      </c>
      <c r="J72" s="50">
        <v>0</v>
      </c>
      <c r="K72" s="50">
        <v>0</v>
      </c>
      <c r="L72" s="50">
        <v>0</v>
      </c>
      <c r="M72" s="106">
        <v>50</v>
      </c>
      <c r="N72" s="39">
        <v>0</v>
      </c>
      <c r="O72" s="107" t="s">
        <v>573</v>
      </c>
      <c r="P72" s="73"/>
      <c r="Q72" s="100"/>
      <c r="R72" s="123"/>
      <c r="S72" s="100"/>
      <c r="T72" s="100"/>
      <c r="U72" s="100"/>
    </row>
    <row r="73" spans="1:22" ht="39.950000000000003" customHeight="1">
      <c r="A73" s="277"/>
      <c r="B73" s="313"/>
      <c r="C73" s="8" t="s">
        <v>260</v>
      </c>
      <c r="D73" s="105">
        <v>9.2499999999999995E-3</v>
      </c>
      <c r="E73" s="97" t="s">
        <v>107</v>
      </c>
      <c r="F73" s="106">
        <v>8100</v>
      </c>
      <c r="G73" s="8" t="s">
        <v>261</v>
      </c>
      <c r="H73" s="95">
        <v>43101</v>
      </c>
      <c r="I73" s="97" t="s">
        <v>102</v>
      </c>
      <c r="J73" s="50">
        <v>0</v>
      </c>
      <c r="K73" s="50">
        <v>0</v>
      </c>
      <c r="L73" s="50">
        <v>0</v>
      </c>
      <c r="M73" s="106">
        <v>8100</v>
      </c>
      <c r="N73" s="39">
        <v>0.71234567901234569</v>
      </c>
      <c r="O73" s="107" t="s">
        <v>581</v>
      </c>
      <c r="P73" s="73"/>
      <c r="Q73" s="100"/>
      <c r="R73" s="123"/>
      <c r="S73" s="100"/>
      <c r="T73" s="100"/>
      <c r="U73" s="100"/>
    </row>
    <row r="74" spans="1:22" ht="39.950000000000003" customHeight="1">
      <c r="A74" s="73"/>
      <c r="B74" s="73"/>
      <c r="C74" s="73"/>
      <c r="D74" s="74">
        <f>SUM(D20:D73)</f>
        <v>0.49949999999999956</v>
      </c>
      <c r="E74" s="73"/>
      <c r="F74" s="55"/>
      <c r="G74" s="73"/>
      <c r="H74" s="73"/>
      <c r="I74" s="73"/>
      <c r="J74" s="73"/>
      <c r="K74" s="73"/>
      <c r="L74" s="73"/>
      <c r="M74" s="73"/>
      <c r="N74" s="73"/>
      <c r="O74" s="69"/>
      <c r="P74" s="73"/>
      <c r="Q74" s="69"/>
      <c r="R74" s="123"/>
      <c r="S74" s="69"/>
      <c r="T74" s="69"/>
      <c r="U74" s="69"/>
      <c r="V74" s="69"/>
    </row>
    <row r="75" spans="1:22" ht="39.950000000000003" customHeight="1">
      <c r="A75" s="294" t="s">
        <v>493</v>
      </c>
      <c r="B75" s="294"/>
      <c r="C75" s="294"/>
      <c r="D75" s="294"/>
      <c r="E75" s="294"/>
      <c r="F75" s="294"/>
      <c r="G75" s="294"/>
      <c r="H75" s="294"/>
      <c r="I75" s="294"/>
      <c r="J75" s="294"/>
      <c r="K75" s="294"/>
      <c r="L75" s="294"/>
      <c r="M75" s="294"/>
      <c r="N75" s="294"/>
      <c r="O75" s="294"/>
      <c r="P75" s="294"/>
      <c r="Q75" s="294"/>
      <c r="R75" s="294"/>
      <c r="S75" s="294"/>
      <c r="T75" s="294"/>
      <c r="U75" s="294"/>
      <c r="V75" s="294"/>
    </row>
    <row r="76" spans="1:22" ht="39.950000000000003" customHeight="1">
      <c r="A76" s="289" t="s">
        <v>99</v>
      </c>
      <c r="B76" s="289" t="s">
        <v>74</v>
      </c>
      <c r="C76" s="289" t="s">
        <v>65</v>
      </c>
      <c r="D76" s="289" t="s">
        <v>66</v>
      </c>
      <c r="E76" s="289" t="s">
        <v>67</v>
      </c>
      <c r="F76" s="309" t="s">
        <v>68</v>
      </c>
      <c r="G76" s="289" t="s">
        <v>69</v>
      </c>
      <c r="H76" s="290" t="s">
        <v>70</v>
      </c>
      <c r="I76" s="290"/>
      <c r="J76" s="290" t="s">
        <v>79</v>
      </c>
      <c r="K76" s="290"/>
      <c r="L76" s="290"/>
      <c r="M76" s="290"/>
      <c r="N76" s="271" t="s">
        <v>490</v>
      </c>
      <c r="O76" s="271"/>
      <c r="P76" s="271"/>
      <c r="Q76" s="271"/>
      <c r="R76" s="271"/>
      <c r="S76" s="271"/>
      <c r="T76" s="271"/>
      <c r="U76" s="271"/>
    </row>
    <row r="77" spans="1:22" ht="39.950000000000003" customHeight="1">
      <c r="A77" s="289"/>
      <c r="B77" s="289"/>
      <c r="C77" s="289"/>
      <c r="D77" s="289"/>
      <c r="E77" s="289"/>
      <c r="F77" s="309"/>
      <c r="G77" s="289"/>
      <c r="H77" s="310" t="s">
        <v>71</v>
      </c>
      <c r="I77" s="310" t="s">
        <v>176</v>
      </c>
      <c r="J77" s="13" t="s">
        <v>75</v>
      </c>
      <c r="K77" s="13" t="s">
        <v>76</v>
      </c>
      <c r="L77" s="13" t="s">
        <v>77</v>
      </c>
      <c r="M77" s="13" t="s">
        <v>78</v>
      </c>
      <c r="N77" s="272" t="s">
        <v>75</v>
      </c>
      <c r="O77" s="272"/>
      <c r="P77" s="272" t="s">
        <v>76</v>
      </c>
      <c r="Q77" s="272"/>
      <c r="R77" s="272" t="s">
        <v>77</v>
      </c>
      <c r="S77" s="272"/>
      <c r="T77" s="272" t="s">
        <v>78</v>
      </c>
      <c r="U77" s="272"/>
    </row>
    <row r="78" spans="1:22" ht="39.950000000000003" customHeight="1">
      <c r="A78" s="289"/>
      <c r="B78" s="289"/>
      <c r="C78" s="289"/>
      <c r="D78" s="289"/>
      <c r="E78" s="289"/>
      <c r="F78" s="309"/>
      <c r="G78" s="289"/>
      <c r="H78" s="310"/>
      <c r="I78" s="310"/>
      <c r="J78" s="87" t="s">
        <v>64</v>
      </c>
      <c r="K78" s="51" t="s">
        <v>64</v>
      </c>
      <c r="L78" s="51" t="s">
        <v>64</v>
      </c>
      <c r="M78" s="51" t="s">
        <v>64</v>
      </c>
      <c r="N78" s="64" t="s">
        <v>492</v>
      </c>
      <c r="O78" s="64" t="s">
        <v>491</v>
      </c>
      <c r="P78" s="64" t="s">
        <v>492</v>
      </c>
      <c r="Q78" s="64" t="s">
        <v>491</v>
      </c>
      <c r="R78" s="199" t="s">
        <v>492</v>
      </c>
      <c r="S78" s="64" t="s">
        <v>491</v>
      </c>
      <c r="T78" s="64" t="s">
        <v>492</v>
      </c>
      <c r="U78" s="64" t="s">
        <v>491</v>
      </c>
    </row>
    <row r="79" spans="1:22" ht="39.950000000000003" customHeight="1">
      <c r="A79" s="294" t="s">
        <v>262</v>
      </c>
      <c r="B79" s="294"/>
      <c r="C79" s="294"/>
      <c r="D79" s="294"/>
      <c r="E79" s="294"/>
      <c r="F79" s="294"/>
      <c r="G79" s="294"/>
      <c r="H79" s="294"/>
      <c r="I79" s="294"/>
      <c r="J79" s="294"/>
      <c r="K79" s="294"/>
      <c r="L79" s="294"/>
      <c r="M79" s="294"/>
      <c r="N79" s="294"/>
      <c r="O79" s="294"/>
      <c r="P79" s="294"/>
      <c r="Q79" s="294"/>
      <c r="R79" s="294"/>
      <c r="S79" s="294"/>
      <c r="T79" s="294"/>
      <c r="U79" s="294"/>
      <c r="V79" s="294"/>
    </row>
    <row r="80" spans="1:22" ht="39.950000000000003" customHeight="1">
      <c r="A80" s="314" t="s">
        <v>178</v>
      </c>
      <c r="B80" s="296" t="s">
        <v>263</v>
      </c>
      <c r="C80" s="298" t="s">
        <v>264</v>
      </c>
      <c r="D80" s="297">
        <v>2.2700000000000001E-2</v>
      </c>
      <c r="E80" s="297" t="s">
        <v>107</v>
      </c>
      <c r="F80" s="295">
        <v>590</v>
      </c>
      <c r="G80" s="52" t="s">
        <v>265</v>
      </c>
      <c r="H80" s="312">
        <v>43101</v>
      </c>
      <c r="I80" s="312" t="s">
        <v>102</v>
      </c>
      <c r="J80" s="297"/>
      <c r="K80" s="297"/>
      <c r="L80" s="297"/>
      <c r="M80" s="295">
        <v>590</v>
      </c>
      <c r="N80" s="317">
        <f>400/M80</f>
        <v>0.67796610169491522</v>
      </c>
      <c r="O80" s="319" t="s">
        <v>562</v>
      </c>
      <c r="P80" s="297"/>
      <c r="Q80" s="295"/>
      <c r="R80" s="333"/>
      <c r="S80" s="297"/>
      <c r="T80" s="297"/>
      <c r="U80" s="295"/>
    </row>
    <row r="81" spans="1:21" ht="39.950000000000003" customHeight="1">
      <c r="A81" s="314"/>
      <c r="B81" s="296"/>
      <c r="C81" s="298"/>
      <c r="D81" s="298"/>
      <c r="E81" s="298"/>
      <c r="F81" s="295"/>
      <c r="G81" s="52" t="s">
        <v>266</v>
      </c>
      <c r="H81" s="312"/>
      <c r="I81" s="312" t="s">
        <v>102</v>
      </c>
      <c r="J81" s="298"/>
      <c r="K81" s="298"/>
      <c r="L81" s="298"/>
      <c r="M81" s="295"/>
      <c r="N81" s="318"/>
      <c r="O81" s="320"/>
      <c r="P81" s="298"/>
      <c r="Q81" s="295"/>
      <c r="R81" s="334"/>
      <c r="S81" s="298"/>
      <c r="T81" s="298"/>
      <c r="U81" s="295"/>
    </row>
    <row r="82" spans="1:21" ht="39.950000000000003" customHeight="1">
      <c r="A82" s="314"/>
      <c r="B82" s="296"/>
      <c r="C82" s="298"/>
      <c r="D82" s="298"/>
      <c r="E82" s="298"/>
      <c r="F82" s="295"/>
      <c r="G82" s="52" t="s">
        <v>267</v>
      </c>
      <c r="H82" s="312"/>
      <c r="I82" s="312" t="s">
        <v>102</v>
      </c>
      <c r="J82" s="298"/>
      <c r="K82" s="298"/>
      <c r="L82" s="298"/>
      <c r="M82" s="295"/>
      <c r="N82" s="318"/>
      <c r="O82" s="320"/>
      <c r="P82" s="298"/>
      <c r="Q82" s="295"/>
      <c r="R82" s="334"/>
      <c r="S82" s="298"/>
      <c r="T82" s="298"/>
      <c r="U82" s="295"/>
    </row>
    <row r="83" spans="1:21" ht="39.950000000000003" customHeight="1">
      <c r="A83" s="314"/>
      <c r="B83" s="296"/>
      <c r="C83" s="298"/>
      <c r="D83" s="298"/>
      <c r="E83" s="298"/>
      <c r="F83" s="295"/>
      <c r="G83" s="52" t="s">
        <v>268</v>
      </c>
      <c r="H83" s="312"/>
      <c r="I83" s="312" t="s">
        <v>102</v>
      </c>
      <c r="J83" s="298"/>
      <c r="K83" s="298"/>
      <c r="L83" s="298"/>
      <c r="M83" s="295"/>
      <c r="N83" s="318"/>
      <c r="O83" s="320"/>
      <c r="P83" s="298"/>
      <c r="Q83" s="295"/>
      <c r="R83" s="334"/>
      <c r="S83" s="298"/>
      <c r="T83" s="298"/>
      <c r="U83" s="295"/>
    </row>
    <row r="84" spans="1:21" ht="39.950000000000003" customHeight="1">
      <c r="A84" s="314"/>
      <c r="B84" s="52" t="s">
        <v>269</v>
      </c>
      <c r="C84" s="53" t="s">
        <v>270</v>
      </c>
      <c r="D84" s="54">
        <v>2.2700000000000001E-2</v>
      </c>
      <c r="E84" s="53" t="s">
        <v>107</v>
      </c>
      <c r="F84" s="55">
        <v>20000</v>
      </c>
      <c r="G84" s="52" t="s">
        <v>271</v>
      </c>
      <c r="H84" s="19">
        <v>43101</v>
      </c>
      <c r="I84" s="19" t="s">
        <v>102</v>
      </c>
      <c r="J84" s="96"/>
      <c r="K84" s="54"/>
      <c r="L84" s="54"/>
      <c r="M84" s="55">
        <v>20000</v>
      </c>
      <c r="N84" s="110">
        <f>158/M84</f>
        <v>7.9000000000000008E-3</v>
      </c>
      <c r="O84" s="111" t="s">
        <v>580</v>
      </c>
      <c r="P84" s="184"/>
      <c r="Q84" s="55"/>
      <c r="R84" s="200"/>
      <c r="S84" s="54"/>
      <c r="T84" s="54"/>
      <c r="U84" s="55"/>
    </row>
    <row r="85" spans="1:21" ht="39.950000000000003" customHeight="1">
      <c r="A85" s="314"/>
      <c r="B85" s="52" t="s">
        <v>272</v>
      </c>
      <c r="C85" s="53" t="s">
        <v>273</v>
      </c>
      <c r="D85" s="54">
        <v>2.2700000000000001E-2</v>
      </c>
      <c r="E85" s="53" t="s">
        <v>107</v>
      </c>
      <c r="F85" s="55">
        <v>132384</v>
      </c>
      <c r="G85" s="52" t="s">
        <v>274</v>
      </c>
      <c r="H85" s="19">
        <v>43101</v>
      </c>
      <c r="I85" s="19" t="s">
        <v>102</v>
      </c>
      <c r="J85" s="96"/>
      <c r="K85" s="54"/>
      <c r="L85" s="54"/>
      <c r="M85" s="55">
        <v>132384</v>
      </c>
      <c r="N85" s="110">
        <f>44919/M85</f>
        <v>0.33930837563451777</v>
      </c>
      <c r="O85" s="111" t="s">
        <v>582</v>
      </c>
      <c r="P85" s="184"/>
      <c r="Q85" s="55"/>
      <c r="R85" s="200"/>
      <c r="S85" s="54"/>
      <c r="T85" s="54"/>
      <c r="U85" s="55"/>
    </row>
    <row r="86" spans="1:21" ht="39.950000000000003" customHeight="1">
      <c r="A86" s="314"/>
      <c r="B86" s="296" t="s">
        <v>275</v>
      </c>
      <c r="C86" s="298" t="s">
        <v>276</v>
      </c>
      <c r="D86" s="297">
        <v>2.2700000000000001E-2</v>
      </c>
      <c r="E86" s="298" t="s">
        <v>107</v>
      </c>
      <c r="F86" s="295">
        <v>10</v>
      </c>
      <c r="G86" s="52" t="s">
        <v>277</v>
      </c>
      <c r="H86" s="312">
        <v>43101</v>
      </c>
      <c r="I86" s="312" t="s">
        <v>102</v>
      </c>
      <c r="J86" s="297"/>
      <c r="K86" s="297"/>
      <c r="L86" s="297"/>
      <c r="M86" s="295">
        <v>10</v>
      </c>
      <c r="N86" s="317">
        <v>0</v>
      </c>
      <c r="O86" s="319" t="s">
        <v>583</v>
      </c>
      <c r="P86" s="297"/>
      <c r="Q86" s="295"/>
      <c r="R86" s="333"/>
      <c r="S86" s="297"/>
      <c r="T86" s="297"/>
      <c r="U86" s="295"/>
    </row>
    <row r="87" spans="1:21" ht="39.950000000000003" customHeight="1">
      <c r="A87" s="314"/>
      <c r="B87" s="296"/>
      <c r="C87" s="298"/>
      <c r="D87" s="297"/>
      <c r="E87" s="298"/>
      <c r="F87" s="295"/>
      <c r="G87" s="52" t="s">
        <v>278</v>
      </c>
      <c r="H87" s="312"/>
      <c r="I87" s="312" t="s">
        <v>102</v>
      </c>
      <c r="J87" s="297"/>
      <c r="K87" s="297"/>
      <c r="L87" s="297"/>
      <c r="M87" s="295"/>
      <c r="N87" s="317"/>
      <c r="O87" s="319"/>
      <c r="P87" s="297"/>
      <c r="Q87" s="295"/>
      <c r="R87" s="333"/>
      <c r="S87" s="297"/>
      <c r="T87" s="297"/>
      <c r="U87" s="295"/>
    </row>
    <row r="88" spans="1:21" ht="39.950000000000003" customHeight="1">
      <c r="A88" s="314"/>
      <c r="B88" s="52" t="s">
        <v>279</v>
      </c>
      <c r="C88" s="52" t="s">
        <v>280</v>
      </c>
      <c r="D88" s="54">
        <v>2.2700000000000001E-2</v>
      </c>
      <c r="E88" s="53" t="s">
        <v>107</v>
      </c>
      <c r="F88" s="55">
        <v>3948</v>
      </c>
      <c r="G88" s="52" t="s">
        <v>280</v>
      </c>
      <c r="H88" s="19">
        <v>43101</v>
      </c>
      <c r="I88" s="19" t="s">
        <v>102</v>
      </c>
      <c r="J88" s="96"/>
      <c r="K88" s="54"/>
      <c r="L88" s="54"/>
      <c r="M88" s="55">
        <v>3948</v>
      </c>
      <c r="N88" s="110">
        <f>26/M88</f>
        <v>6.5856129685916923E-3</v>
      </c>
      <c r="O88" s="111" t="s">
        <v>561</v>
      </c>
      <c r="P88" s="184"/>
      <c r="Q88" s="55"/>
      <c r="R88" s="200"/>
      <c r="S88" s="54"/>
      <c r="T88" s="54"/>
      <c r="U88" s="55"/>
    </row>
    <row r="89" spans="1:21" ht="39.950000000000003" customHeight="1">
      <c r="A89" s="314"/>
      <c r="B89" s="52" t="s">
        <v>281</v>
      </c>
      <c r="C89" s="53" t="s">
        <v>282</v>
      </c>
      <c r="D89" s="54">
        <v>2.2700000000000001E-2</v>
      </c>
      <c r="E89" s="53" t="s">
        <v>107</v>
      </c>
      <c r="F89" s="55">
        <v>12855</v>
      </c>
      <c r="G89" s="52" t="s">
        <v>283</v>
      </c>
      <c r="H89" s="19">
        <v>43101</v>
      </c>
      <c r="I89" s="19" t="s">
        <v>102</v>
      </c>
      <c r="J89" s="96"/>
      <c r="K89" s="54"/>
      <c r="L89" s="54"/>
      <c r="M89" s="55">
        <v>12855</v>
      </c>
      <c r="N89" s="110">
        <f>3168/M89</f>
        <v>0.24644107351225203</v>
      </c>
      <c r="O89" s="111" t="s">
        <v>576</v>
      </c>
      <c r="P89" s="184"/>
      <c r="Q89" s="55"/>
      <c r="R89" s="200"/>
      <c r="S89" s="54"/>
      <c r="T89" s="54"/>
      <c r="U89" s="55"/>
    </row>
    <row r="90" spans="1:21" ht="39.950000000000003" customHeight="1">
      <c r="A90" s="314"/>
      <c r="B90" s="52" t="s">
        <v>284</v>
      </c>
      <c r="C90" s="52" t="s">
        <v>280</v>
      </c>
      <c r="D90" s="54">
        <v>2.2700000000000001E-2</v>
      </c>
      <c r="E90" s="53" t="s">
        <v>107</v>
      </c>
      <c r="F90" s="55">
        <v>3944</v>
      </c>
      <c r="G90" s="52" t="s">
        <v>285</v>
      </c>
      <c r="H90" s="19">
        <v>43101</v>
      </c>
      <c r="I90" s="19" t="s">
        <v>102</v>
      </c>
      <c r="J90" s="96"/>
      <c r="K90" s="54"/>
      <c r="L90" s="54"/>
      <c r="M90" s="55">
        <v>3944</v>
      </c>
      <c r="N90" s="110">
        <v>0</v>
      </c>
      <c r="O90" s="111" t="s">
        <v>565</v>
      </c>
      <c r="P90" s="184"/>
      <c r="Q90" s="55"/>
      <c r="R90" s="200"/>
      <c r="S90" s="54"/>
      <c r="T90" s="54"/>
      <c r="U90" s="55"/>
    </row>
    <row r="91" spans="1:21" ht="39.950000000000003" customHeight="1">
      <c r="A91" s="314"/>
      <c r="B91" s="52" t="s">
        <v>286</v>
      </c>
      <c r="C91" s="53" t="s">
        <v>282</v>
      </c>
      <c r="D91" s="54">
        <v>2.2700000000000001E-2</v>
      </c>
      <c r="E91" s="53" t="s">
        <v>107</v>
      </c>
      <c r="F91" s="55">
        <v>16574</v>
      </c>
      <c r="G91" s="52" t="s">
        <v>287</v>
      </c>
      <c r="H91" s="19">
        <v>43101</v>
      </c>
      <c r="I91" s="19" t="s">
        <v>102</v>
      </c>
      <c r="J91" s="96"/>
      <c r="K91" s="54"/>
      <c r="L91" s="54"/>
      <c r="M91" s="55">
        <v>16574</v>
      </c>
      <c r="N91" s="110">
        <f>5525/M91</f>
        <v>0.33335344515506216</v>
      </c>
      <c r="O91" s="111" t="s">
        <v>567</v>
      </c>
      <c r="P91" s="184"/>
      <c r="Q91" s="55"/>
      <c r="R91" s="200"/>
      <c r="S91" s="54"/>
      <c r="T91" s="54"/>
      <c r="U91" s="55"/>
    </row>
    <row r="92" spans="1:21" ht="39.950000000000003" customHeight="1">
      <c r="A92" s="314"/>
      <c r="B92" s="296" t="s">
        <v>288</v>
      </c>
      <c r="C92" s="296" t="s">
        <v>280</v>
      </c>
      <c r="D92" s="297">
        <v>2.2700000000000001E-2</v>
      </c>
      <c r="E92" s="298" t="s">
        <v>107</v>
      </c>
      <c r="F92" s="295">
        <v>5</v>
      </c>
      <c r="G92" s="52" t="s">
        <v>285</v>
      </c>
      <c r="H92" s="312">
        <v>43101</v>
      </c>
      <c r="I92" s="312" t="s">
        <v>102</v>
      </c>
      <c r="J92" s="297"/>
      <c r="K92" s="297"/>
      <c r="L92" s="297"/>
      <c r="M92" s="295">
        <v>5</v>
      </c>
      <c r="N92" s="317">
        <v>0</v>
      </c>
      <c r="O92" s="319" t="s">
        <v>566</v>
      </c>
      <c r="P92" s="297"/>
      <c r="Q92" s="295"/>
      <c r="R92" s="333"/>
      <c r="S92" s="297"/>
      <c r="T92" s="297"/>
      <c r="U92" s="295"/>
    </row>
    <row r="93" spans="1:21" ht="39.950000000000003" customHeight="1">
      <c r="A93" s="314"/>
      <c r="B93" s="296"/>
      <c r="C93" s="296"/>
      <c r="D93" s="297"/>
      <c r="E93" s="296"/>
      <c r="F93" s="295"/>
      <c r="G93" s="52" t="s">
        <v>268</v>
      </c>
      <c r="H93" s="312"/>
      <c r="I93" s="312" t="s">
        <v>102</v>
      </c>
      <c r="J93" s="297"/>
      <c r="K93" s="297"/>
      <c r="L93" s="297"/>
      <c r="M93" s="295"/>
      <c r="N93" s="317"/>
      <c r="O93" s="319"/>
      <c r="P93" s="297"/>
      <c r="Q93" s="295"/>
      <c r="R93" s="333"/>
      <c r="S93" s="297"/>
      <c r="T93" s="297"/>
      <c r="U93" s="295"/>
    </row>
    <row r="94" spans="1:21" ht="39.950000000000003" customHeight="1">
      <c r="A94" s="314"/>
      <c r="B94" s="52" t="s">
        <v>289</v>
      </c>
      <c r="C94" s="53" t="s">
        <v>290</v>
      </c>
      <c r="D94" s="54">
        <v>2.2700000000000001E-2</v>
      </c>
      <c r="E94" s="53" t="s">
        <v>107</v>
      </c>
      <c r="F94" s="55">
        <v>13161</v>
      </c>
      <c r="G94" s="52" t="s">
        <v>291</v>
      </c>
      <c r="H94" s="19">
        <v>43101</v>
      </c>
      <c r="I94" s="19" t="s">
        <v>102</v>
      </c>
      <c r="J94" s="96"/>
      <c r="K94" s="54"/>
      <c r="L94" s="54"/>
      <c r="M94" s="55">
        <v>13161</v>
      </c>
      <c r="N94" s="112">
        <f>801/M94</f>
        <v>6.0861636653749718E-2</v>
      </c>
      <c r="O94" s="111" t="s">
        <v>584</v>
      </c>
      <c r="P94" s="184"/>
      <c r="Q94" s="55"/>
      <c r="R94" s="200"/>
      <c r="S94" s="54"/>
      <c r="T94" s="54"/>
      <c r="U94" s="55"/>
    </row>
    <row r="95" spans="1:21" ht="39.950000000000003" customHeight="1">
      <c r="A95" s="314"/>
      <c r="B95" s="296" t="s">
        <v>292</v>
      </c>
      <c r="C95" s="298" t="s">
        <v>270</v>
      </c>
      <c r="D95" s="297">
        <v>2.2700000000000001E-2</v>
      </c>
      <c r="E95" s="298" t="s">
        <v>107</v>
      </c>
      <c r="F95" s="295">
        <v>783</v>
      </c>
      <c r="G95" s="52" t="s">
        <v>271</v>
      </c>
      <c r="H95" s="312">
        <v>43101</v>
      </c>
      <c r="I95" s="312" t="s">
        <v>102</v>
      </c>
      <c r="J95" s="297"/>
      <c r="K95" s="297"/>
      <c r="L95" s="297"/>
      <c r="M95" s="295">
        <v>783</v>
      </c>
      <c r="N95" s="317">
        <v>0</v>
      </c>
      <c r="O95" s="319" t="s">
        <v>585</v>
      </c>
      <c r="P95" s="297"/>
      <c r="Q95" s="295"/>
      <c r="R95" s="333"/>
      <c r="S95" s="297"/>
      <c r="T95" s="297"/>
      <c r="U95" s="295"/>
    </row>
    <row r="96" spans="1:21" ht="39.950000000000003" customHeight="1">
      <c r="A96" s="314"/>
      <c r="B96" s="296"/>
      <c r="C96" s="298"/>
      <c r="D96" s="297"/>
      <c r="E96" s="298"/>
      <c r="F96" s="295"/>
      <c r="G96" s="52" t="s">
        <v>293</v>
      </c>
      <c r="H96" s="312"/>
      <c r="I96" s="312" t="s">
        <v>102</v>
      </c>
      <c r="J96" s="297"/>
      <c r="K96" s="297"/>
      <c r="L96" s="297"/>
      <c r="M96" s="295"/>
      <c r="N96" s="317"/>
      <c r="O96" s="319"/>
      <c r="P96" s="297"/>
      <c r="Q96" s="295"/>
      <c r="R96" s="333"/>
      <c r="S96" s="297"/>
      <c r="T96" s="297"/>
      <c r="U96" s="295"/>
    </row>
    <row r="97" spans="1:21" ht="39.950000000000003" customHeight="1">
      <c r="A97" s="314"/>
      <c r="B97" s="296"/>
      <c r="C97" s="298"/>
      <c r="D97" s="297"/>
      <c r="E97" s="298"/>
      <c r="F97" s="295"/>
      <c r="G97" s="52" t="s">
        <v>294</v>
      </c>
      <c r="H97" s="312"/>
      <c r="I97" s="312" t="s">
        <v>102</v>
      </c>
      <c r="J97" s="297"/>
      <c r="K97" s="297"/>
      <c r="L97" s="297"/>
      <c r="M97" s="295"/>
      <c r="N97" s="317"/>
      <c r="O97" s="319"/>
      <c r="P97" s="297"/>
      <c r="Q97" s="295"/>
      <c r="R97" s="333"/>
      <c r="S97" s="297"/>
      <c r="T97" s="297"/>
      <c r="U97" s="295"/>
    </row>
    <row r="98" spans="1:21" ht="39.950000000000003" customHeight="1">
      <c r="A98" s="314"/>
      <c r="B98" s="52" t="s">
        <v>295</v>
      </c>
      <c r="C98" s="53" t="s">
        <v>296</v>
      </c>
      <c r="D98" s="54">
        <v>2.2700000000000001E-2</v>
      </c>
      <c r="E98" s="53" t="s">
        <v>107</v>
      </c>
      <c r="F98" s="55">
        <v>3351</v>
      </c>
      <c r="G98" s="52" t="s">
        <v>297</v>
      </c>
      <c r="H98" s="19">
        <v>43101</v>
      </c>
      <c r="I98" s="19" t="s">
        <v>102</v>
      </c>
      <c r="J98" s="96"/>
      <c r="K98" s="54"/>
      <c r="L98" s="54"/>
      <c r="M98" s="55">
        <v>3351</v>
      </c>
      <c r="N98" s="110">
        <f>291/M98</f>
        <v>8.6839749328558632E-2</v>
      </c>
      <c r="O98" s="111" t="s">
        <v>586</v>
      </c>
      <c r="P98" s="184"/>
      <c r="Q98" s="55"/>
      <c r="R98" s="200"/>
      <c r="S98" s="54"/>
      <c r="T98" s="54"/>
      <c r="U98" s="55"/>
    </row>
    <row r="99" spans="1:21" ht="39.950000000000003" customHeight="1">
      <c r="A99" s="314"/>
      <c r="B99" s="296" t="s">
        <v>298</v>
      </c>
      <c r="C99" s="296" t="s">
        <v>299</v>
      </c>
      <c r="D99" s="297">
        <v>2.2700000000000001E-2</v>
      </c>
      <c r="E99" s="298" t="s">
        <v>107</v>
      </c>
      <c r="F99" s="295">
        <v>20</v>
      </c>
      <c r="G99" s="52" t="s">
        <v>299</v>
      </c>
      <c r="H99" s="312">
        <v>43101</v>
      </c>
      <c r="I99" s="312" t="s">
        <v>102</v>
      </c>
      <c r="J99" s="297"/>
      <c r="K99" s="297"/>
      <c r="L99" s="297"/>
      <c r="M99" s="295">
        <v>20</v>
      </c>
      <c r="N99" s="317">
        <v>0</v>
      </c>
      <c r="O99" s="319" t="s">
        <v>574</v>
      </c>
      <c r="P99" s="297"/>
      <c r="Q99" s="295"/>
      <c r="R99" s="333"/>
      <c r="S99" s="297"/>
      <c r="T99" s="297"/>
      <c r="U99" s="295"/>
    </row>
    <row r="100" spans="1:21" ht="39.950000000000003" customHeight="1">
      <c r="A100" s="314"/>
      <c r="B100" s="296"/>
      <c r="C100" s="296"/>
      <c r="D100" s="297"/>
      <c r="E100" s="296"/>
      <c r="F100" s="295"/>
      <c r="G100" s="52" t="s">
        <v>300</v>
      </c>
      <c r="H100" s="312"/>
      <c r="I100" s="312" t="s">
        <v>102</v>
      </c>
      <c r="J100" s="297"/>
      <c r="K100" s="297"/>
      <c r="L100" s="297"/>
      <c r="M100" s="295"/>
      <c r="N100" s="317"/>
      <c r="O100" s="319"/>
      <c r="P100" s="297"/>
      <c r="Q100" s="295"/>
      <c r="R100" s="333"/>
      <c r="S100" s="297"/>
      <c r="T100" s="297"/>
      <c r="U100" s="295"/>
    </row>
    <row r="101" spans="1:21" ht="39.950000000000003" customHeight="1">
      <c r="A101" s="314"/>
      <c r="B101" s="52" t="s">
        <v>301</v>
      </c>
      <c r="C101" s="53" t="s">
        <v>302</v>
      </c>
      <c r="D101" s="54">
        <v>2.2700000000000001E-2</v>
      </c>
      <c r="E101" s="53" t="s">
        <v>107</v>
      </c>
      <c r="F101" s="55">
        <v>1</v>
      </c>
      <c r="G101" s="52" t="s">
        <v>303</v>
      </c>
      <c r="H101" s="19">
        <v>43101</v>
      </c>
      <c r="I101" s="19" t="s">
        <v>102</v>
      </c>
      <c r="J101" s="96"/>
      <c r="K101" s="54"/>
      <c r="L101" s="54"/>
      <c r="M101" s="55">
        <v>1</v>
      </c>
      <c r="N101" s="110">
        <v>0</v>
      </c>
      <c r="O101" s="111" t="s">
        <v>560</v>
      </c>
      <c r="P101" s="184"/>
      <c r="Q101" s="55"/>
      <c r="R101" s="200"/>
      <c r="S101" s="54"/>
      <c r="T101" s="54"/>
      <c r="U101" s="55"/>
    </row>
    <row r="102" spans="1:21" ht="39.950000000000003" customHeight="1">
      <c r="A102" s="314"/>
      <c r="B102" s="296" t="s">
        <v>260</v>
      </c>
      <c r="C102" s="298" t="s">
        <v>304</v>
      </c>
      <c r="D102" s="297">
        <v>2.2700000000000001E-2</v>
      </c>
      <c r="E102" s="298" t="s">
        <v>107</v>
      </c>
      <c r="F102" s="295">
        <v>8100</v>
      </c>
      <c r="G102" s="52" t="s">
        <v>305</v>
      </c>
      <c r="H102" s="312">
        <v>43101</v>
      </c>
      <c r="I102" s="312" t="s">
        <v>102</v>
      </c>
      <c r="J102" s="297"/>
      <c r="K102" s="297"/>
      <c r="L102" s="297"/>
      <c r="M102" s="295">
        <v>8100</v>
      </c>
      <c r="N102" s="317">
        <f>5770/M102</f>
        <v>0.71234567901234569</v>
      </c>
      <c r="O102" s="319" t="s">
        <v>581</v>
      </c>
      <c r="P102" s="297"/>
      <c r="Q102" s="295"/>
      <c r="R102" s="333"/>
      <c r="S102" s="297"/>
      <c r="T102" s="297"/>
      <c r="U102" s="295"/>
    </row>
    <row r="103" spans="1:21" ht="39.950000000000003" customHeight="1">
      <c r="A103" s="314"/>
      <c r="B103" s="296"/>
      <c r="C103" s="298"/>
      <c r="D103" s="297"/>
      <c r="E103" s="298"/>
      <c r="F103" s="295"/>
      <c r="G103" s="52" t="s">
        <v>306</v>
      </c>
      <c r="H103" s="312"/>
      <c r="I103" s="312" t="s">
        <v>102</v>
      </c>
      <c r="J103" s="297"/>
      <c r="K103" s="297"/>
      <c r="L103" s="297"/>
      <c r="M103" s="295"/>
      <c r="N103" s="317"/>
      <c r="O103" s="319"/>
      <c r="P103" s="297"/>
      <c r="Q103" s="295"/>
      <c r="R103" s="333"/>
      <c r="S103" s="297"/>
      <c r="T103" s="297"/>
      <c r="U103" s="295"/>
    </row>
    <row r="104" spans="1:21" ht="39.950000000000003" customHeight="1">
      <c r="A104" s="314"/>
      <c r="B104" s="296"/>
      <c r="C104" s="298"/>
      <c r="D104" s="297"/>
      <c r="E104" s="298"/>
      <c r="F104" s="295"/>
      <c r="G104" s="52" t="s">
        <v>307</v>
      </c>
      <c r="H104" s="312"/>
      <c r="I104" s="312" t="s">
        <v>102</v>
      </c>
      <c r="J104" s="297"/>
      <c r="K104" s="297"/>
      <c r="L104" s="297"/>
      <c r="M104" s="295"/>
      <c r="N104" s="317"/>
      <c r="O104" s="319"/>
      <c r="P104" s="297"/>
      <c r="Q104" s="295"/>
      <c r="R104" s="333"/>
      <c r="S104" s="297"/>
      <c r="T104" s="297"/>
      <c r="U104" s="295"/>
    </row>
    <row r="105" spans="1:21" ht="39.950000000000003" customHeight="1">
      <c r="A105" s="314"/>
      <c r="B105" s="296"/>
      <c r="C105" s="298"/>
      <c r="D105" s="297"/>
      <c r="E105" s="298"/>
      <c r="F105" s="295"/>
      <c r="G105" s="52" t="s">
        <v>308</v>
      </c>
      <c r="H105" s="312"/>
      <c r="I105" s="312" t="s">
        <v>102</v>
      </c>
      <c r="J105" s="297"/>
      <c r="K105" s="297"/>
      <c r="L105" s="297"/>
      <c r="M105" s="295"/>
      <c r="N105" s="317"/>
      <c r="O105" s="319"/>
      <c r="P105" s="297"/>
      <c r="Q105" s="295"/>
      <c r="R105" s="333"/>
      <c r="S105" s="297"/>
      <c r="T105" s="297"/>
      <c r="U105" s="295"/>
    </row>
    <row r="106" spans="1:21" ht="39.950000000000003" customHeight="1">
      <c r="A106" s="314"/>
      <c r="B106" s="52" t="s">
        <v>309</v>
      </c>
      <c r="C106" s="53" t="s">
        <v>310</v>
      </c>
      <c r="D106" s="54">
        <v>2.2700000000000001E-2</v>
      </c>
      <c r="E106" s="53" t="s">
        <v>107</v>
      </c>
      <c r="F106" s="55">
        <v>500</v>
      </c>
      <c r="G106" s="52" t="s">
        <v>311</v>
      </c>
      <c r="H106" s="19">
        <v>43101</v>
      </c>
      <c r="I106" s="19" t="s">
        <v>102</v>
      </c>
      <c r="J106" s="96"/>
      <c r="K106" s="54"/>
      <c r="L106" s="54"/>
      <c r="M106" s="55">
        <v>500</v>
      </c>
      <c r="N106" s="110">
        <v>0</v>
      </c>
      <c r="O106" s="111" t="s">
        <v>587</v>
      </c>
      <c r="P106" s="184"/>
      <c r="Q106" s="55"/>
      <c r="R106" s="200"/>
      <c r="S106" s="54"/>
      <c r="T106" s="54"/>
      <c r="U106" s="55"/>
    </row>
    <row r="107" spans="1:21" ht="39.950000000000003" customHeight="1">
      <c r="A107" s="314"/>
      <c r="B107" s="52" t="s">
        <v>312</v>
      </c>
      <c r="C107" s="53" t="s">
        <v>313</v>
      </c>
      <c r="D107" s="54">
        <v>2.2700000000000001E-2</v>
      </c>
      <c r="E107" s="53" t="s">
        <v>107</v>
      </c>
      <c r="F107" s="55">
        <v>6422</v>
      </c>
      <c r="G107" s="52" t="s">
        <v>314</v>
      </c>
      <c r="H107" s="19">
        <v>43101</v>
      </c>
      <c r="I107" s="19" t="s">
        <v>102</v>
      </c>
      <c r="J107" s="96"/>
      <c r="K107" s="54"/>
      <c r="L107" s="54"/>
      <c r="M107" s="55">
        <v>6422</v>
      </c>
      <c r="N107" s="110">
        <f>677/M107</f>
        <v>0.10541887262535035</v>
      </c>
      <c r="O107" s="111" t="s">
        <v>572</v>
      </c>
      <c r="P107" s="184"/>
      <c r="Q107" s="55"/>
      <c r="R107" s="200"/>
      <c r="S107" s="54"/>
      <c r="T107" s="54"/>
      <c r="U107" s="55"/>
    </row>
    <row r="108" spans="1:21" ht="39.950000000000003" customHeight="1">
      <c r="A108" s="314"/>
      <c r="B108" s="52" t="s">
        <v>315</v>
      </c>
      <c r="C108" s="53" t="s">
        <v>316</v>
      </c>
      <c r="D108" s="54">
        <v>2.2700000000000001E-2</v>
      </c>
      <c r="E108" s="53" t="s">
        <v>107</v>
      </c>
      <c r="F108" s="55">
        <v>350</v>
      </c>
      <c r="G108" s="52" t="s">
        <v>317</v>
      </c>
      <c r="H108" s="19">
        <v>43101</v>
      </c>
      <c r="I108" s="19" t="s">
        <v>102</v>
      </c>
      <c r="J108" s="96"/>
      <c r="K108" s="54"/>
      <c r="L108" s="54"/>
      <c r="M108" s="55">
        <v>350</v>
      </c>
      <c r="N108" s="110">
        <v>0</v>
      </c>
      <c r="O108" s="111" t="s">
        <v>569</v>
      </c>
      <c r="P108" s="184"/>
      <c r="Q108" s="55"/>
      <c r="R108" s="200"/>
      <c r="S108" s="54"/>
      <c r="T108" s="54"/>
      <c r="U108" s="55"/>
    </row>
    <row r="109" spans="1:21" ht="39.950000000000003" customHeight="1">
      <c r="A109" s="314"/>
      <c r="B109" s="52" t="s">
        <v>318</v>
      </c>
      <c r="C109" s="53" t="s">
        <v>319</v>
      </c>
      <c r="D109" s="54">
        <v>2.2700000000000001E-2</v>
      </c>
      <c r="E109" s="53" t="s">
        <v>107</v>
      </c>
      <c r="F109" s="55">
        <v>20000</v>
      </c>
      <c r="G109" s="52" t="s">
        <v>320</v>
      </c>
      <c r="H109" s="19">
        <v>43101</v>
      </c>
      <c r="I109" s="19" t="s">
        <v>102</v>
      </c>
      <c r="J109" s="96"/>
      <c r="K109" s="54"/>
      <c r="L109" s="54"/>
      <c r="M109" s="55">
        <v>20000</v>
      </c>
      <c r="N109" s="110">
        <f>2337/M109</f>
        <v>0.11685</v>
      </c>
      <c r="O109" s="111" t="s">
        <v>563</v>
      </c>
      <c r="P109" s="184"/>
      <c r="Q109" s="55"/>
      <c r="R109" s="200"/>
      <c r="S109" s="54"/>
      <c r="T109" s="54"/>
      <c r="U109" s="55"/>
    </row>
    <row r="110" spans="1:21" ht="39.950000000000003" customHeight="1">
      <c r="A110" s="314"/>
      <c r="B110" s="52" t="s">
        <v>321</v>
      </c>
      <c r="C110" s="53" t="s">
        <v>322</v>
      </c>
      <c r="D110" s="54">
        <v>2.2700000000000001E-2</v>
      </c>
      <c r="E110" s="53" t="s">
        <v>107</v>
      </c>
      <c r="F110" s="55">
        <v>78417</v>
      </c>
      <c r="G110" s="52" t="s">
        <v>323</v>
      </c>
      <c r="H110" s="19">
        <v>43101</v>
      </c>
      <c r="I110" s="19" t="s">
        <v>102</v>
      </c>
      <c r="J110" s="96"/>
      <c r="K110" s="54"/>
      <c r="L110" s="54"/>
      <c r="M110" s="55">
        <v>78417</v>
      </c>
      <c r="N110" s="110">
        <f>65866/M110</f>
        <v>0.8399454199982147</v>
      </c>
      <c r="O110" s="111" t="s">
        <v>571</v>
      </c>
      <c r="P110" s="184"/>
      <c r="Q110" s="55"/>
      <c r="R110" s="200"/>
      <c r="S110" s="54"/>
      <c r="T110" s="54"/>
      <c r="U110" s="55"/>
    </row>
    <row r="111" spans="1:21" ht="39.950000000000003" customHeight="1">
      <c r="A111" s="314"/>
      <c r="B111" s="52" t="s">
        <v>324</v>
      </c>
      <c r="C111" s="53" t="s">
        <v>325</v>
      </c>
      <c r="D111" s="54">
        <v>2.2700000000000001E-2</v>
      </c>
      <c r="E111" s="53" t="s">
        <v>101</v>
      </c>
      <c r="F111" s="39">
        <v>1</v>
      </c>
      <c r="G111" s="52" t="s">
        <v>326</v>
      </c>
      <c r="H111" s="19">
        <v>43101</v>
      </c>
      <c r="I111" s="19" t="s">
        <v>102</v>
      </c>
      <c r="J111" s="96"/>
      <c r="K111" s="54"/>
      <c r="L111" s="54"/>
      <c r="M111" s="39">
        <v>1</v>
      </c>
      <c r="N111" s="110">
        <f>252234578340/269344538602</f>
        <v>0.93647556267222953</v>
      </c>
      <c r="O111" s="111" t="s">
        <v>588</v>
      </c>
      <c r="P111" s="184"/>
      <c r="Q111" s="39"/>
      <c r="R111" s="200"/>
      <c r="S111" s="54"/>
      <c r="T111" s="54"/>
      <c r="U111" s="39"/>
    </row>
    <row r="112" spans="1:21" ht="39.950000000000003" customHeight="1">
      <c r="A112" s="314"/>
      <c r="B112" s="52" t="s">
        <v>327</v>
      </c>
      <c r="C112" s="53" t="s">
        <v>322</v>
      </c>
      <c r="D112" s="54">
        <v>2.2700000000000001E-2</v>
      </c>
      <c r="E112" s="53" t="s">
        <v>107</v>
      </c>
      <c r="F112" s="55">
        <v>2085</v>
      </c>
      <c r="G112" s="52" t="s">
        <v>323</v>
      </c>
      <c r="H112" s="19">
        <v>43101</v>
      </c>
      <c r="I112" s="19" t="s">
        <v>102</v>
      </c>
      <c r="J112" s="96"/>
      <c r="K112" s="54"/>
      <c r="L112" s="54"/>
      <c r="M112" s="55">
        <v>2085</v>
      </c>
      <c r="N112" s="110">
        <f>3092/M112</f>
        <v>1.4829736211031175</v>
      </c>
      <c r="O112" s="111" t="s">
        <v>570</v>
      </c>
      <c r="P112" s="184"/>
      <c r="Q112" s="55"/>
      <c r="R112" s="200"/>
      <c r="S112" s="54"/>
      <c r="T112" s="54"/>
      <c r="U112" s="55"/>
    </row>
    <row r="113" spans="1:22" ht="39.950000000000003" customHeight="1">
      <c r="A113" s="76"/>
      <c r="B113" s="52"/>
      <c r="C113" s="53"/>
      <c r="D113" s="74">
        <f>SUM(D80:D112)</f>
        <v>0.49940000000000001</v>
      </c>
      <c r="E113" s="53"/>
      <c r="F113" s="55"/>
      <c r="G113" s="52"/>
      <c r="H113" s="128"/>
      <c r="I113" s="19"/>
      <c r="J113" s="19"/>
      <c r="K113" s="96"/>
      <c r="L113" s="54"/>
      <c r="M113" s="54"/>
      <c r="N113" s="55"/>
      <c r="O113" s="69"/>
      <c r="P113" s="73"/>
      <c r="Q113" s="69"/>
      <c r="R113" s="123"/>
      <c r="S113" s="69"/>
      <c r="T113" s="69"/>
      <c r="U113" s="69"/>
      <c r="V113" s="69"/>
    </row>
    <row r="114" spans="1:22" ht="39.950000000000003" customHeight="1">
      <c r="A114" s="294" t="s">
        <v>493</v>
      </c>
      <c r="B114" s="294"/>
      <c r="C114" s="294"/>
      <c r="D114" s="294"/>
      <c r="E114" s="294"/>
      <c r="F114" s="294"/>
      <c r="G114" s="294"/>
      <c r="H114" s="294"/>
      <c r="I114" s="294"/>
      <c r="J114" s="294"/>
      <c r="K114" s="294"/>
      <c r="L114" s="294"/>
      <c r="M114" s="294"/>
      <c r="N114" s="294"/>
      <c r="O114" s="294"/>
      <c r="P114" s="294"/>
      <c r="Q114" s="294"/>
      <c r="R114" s="294"/>
      <c r="S114" s="294"/>
      <c r="T114" s="294"/>
      <c r="U114" s="294"/>
      <c r="V114" s="294"/>
    </row>
    <row r="115" spans="1:22" ht="39.950000000000003" customHeight="1">
      <c r="A115" s="289" t="s">
        <v>99</v>
      </c>
      <c r="B115" s="289" t="s">
        <v>74</v>
      </c>
      <c r="C115" s="289" t="s">
        <v>65</v>
      </c>
      <c r="D115" s="289" t="s">
        <v>66</v>
      </c>
      <c r="E115" s="289" t="s">
        <v>67</v>
      </c>
      <c r="F115" s="309" t="s">
        <v>68</v>
      </c>
      <c r="G115" s="289" t="s">
        <v>69</v>
      </c>
      <c r="H115" s="290" t="s">
        <v>70</v>
      </c>
      <c r="I115" s="290"/>
      <c r="J115" s="290" t="s">
        <v>79</v>
      </c>
      <c r="K115" s="290"/>
      <c r="L115" s="290"/>
      <c r="M115" s="290"/>
      <c r="N115" s="271" t="s">
        <v>490</v>
      </c>
      <c r="O115" s="271"/>
      <c r="P115" s="271"/>
      <c r="Q115" s="271"/>
      <c r="R115" s="271"/>
      <c r="S115" s="271"/>
      <c r="T115" s="271"/>
      <c r="U115" s="271"/>
    </row>
    <row r="116" spans="1:22" ht="39.950000000000003" customHeight="1">
      <c r="A116" s="289"/>
      <c r="B116" s="289"/>
      <c r="C116" s="289"/>
      <c r="D116" s="289"/>
      <c r="E116" s="289"/>
      <c r="F116" s="309"/>
      <c r="G116" s="289"/>
      <c r="H116" s="310" t="s">
        <v>71</v>
      </c>
      <c r="I116" s="310" t="s">
        <v>176</v>
      </c>
      <c r="J116" s="13" t="s">
        <v>75</v>
      </c>
      <c r="K116" s="13" t="s">
        <v>76</v>
      </c>
      <c r="L116" s="13" t="s">
        <v>77</v>
      </c>
      <c r="M116" s="13" t="s">
        <v>78</v>
      </c>
      <c r="N116" s="272" t="s">
        <v>75</v>
      </c>
      <c r="O116" s="272"/>
      <c r="P116" s="272" t="s">
        <v>76</v>
      </c>
      <c r="Q116" s="272"/>
      <c r="R116" s="272" t="s">
        <v>77</v>
      </c>
      <c r="S116" s="272"/>
      <c r="T116" s="272" t="s">
        <v>78</v>
      </c>
      <c r="U116" s="272"/>
    </row>
    <row r="117" spans="1:22" ht="39.950000000000003" customHeight="1">
      <c r="A117" s="289"/>
      <c r="B117" s="289"/>
      <c r="C117" s="289"/>
      <c r="D117" s="289"/>
      <c r="E117" s="289"/>
      <c r="F117" s="309"/>
      <c r="G117" s="289"/>
      <c r="H117" s="310"/>
      <c r="I117" s="310"/>
      <c r="J117" s="87" t="s">
        <v>64</v>
      </c>
      <c r="K117" s="51" t="s">
        <v>64</v>
      </c>
      <c r="L117" s="51" t="s">
        <v>64</v>
      </c>
      <c r="M117" s="51" t="s">
        <v>64</v>
      </c>
      <c r="N117" s="64" t="s">
        <v>492</v>
      </c>
      <c r="O117" s="64" t="s">
        <v>491</v>
      </c>
      <c r="P117" s="64" t="s">
        <v>492</v>
      </c>
      <c r="Q117" s="64" t="s">
        <v>491</v>
      </c>
      <c r="R117" s="199" t="s">
        <v>492</v>
      </c>
      <c r="S117" s="64" t="s">
        <v>491</v>
      </c>
      <c r="T117" s="64" t="s">
        <v>492</v>
      </c>
      <c r="U117" s="64" t="s">
        <v>491</v>
      </c>
    </row>
    <row r="118" spans="1:22" s="70" customFormat="1" ht="39.950000000000003" customHeight="1">
      <c r="A118" s="294" t="s">
        <v>328</v>
      </c>
      <c r="B118" s="294"/>
      <c r="C118" s="294"/>
      <c r="D118" s="294"/>
      <c r="E118" s="294"/>
      <c r="F118" s="294"/>
      <c r="G118" s="294"/>
      <c r="H118" s="294"/>
      <c r="I118" s="294"/>
      <c r="J118" s="294"/>
      <c r="K118" s="294"/>
      <c r="L118" s="294"/>
      <c r="M118" s="294"/>
      <c r="N118" s="294"/>
      <c r="O118" s="294"/>
      <c r="P118" s="294"/>
      <c r="Q118" s="294"/>
      <c r="R118" s="294"/>
      <c r="S118" s="294"/>
      <c r="T118" s="294"/>
      <c r="U118" s="294"/>
      <c r="V118" s="294"/>
    </row>
    <row r="119" spans="1:22" ht="39.950000000000003" customHeight="1">
      <c r="A119" s="292" t="s">
        <v>178</v>
      </c>
      <c r="B119" s="40" t="s">
        <v>329</v>
      </c>
      <c r="C119" s="14" t="s">
        <v>330</v>
      </c>
      <c r="D119" s="21">
        <v>7.1400000000000005E-2</v>
      </c>
      <c r="E119" s="14" t="s">
        <v>101</v>
      </c>
      <c r="F119" s="21">
        <v>1</v>
      </c>
      <c r="G119" s="14" t="s">
        <v>331</v>
      </c>
      <c r="H119" s="19">
        <v>43101</v>
      </c>
      <c r="I119" s="19">
        <v>43159</v>
      </c>
      <c r="J119" s="21">
        <v>0.2</v>
      </c>
      <c r="K119" s="21">
        <v>0.4</v>
      </c>
      <c r="L119" s="21">
        <v>0.7</v>
      </c>
      <c r="M119" s="21">
        <v>1</v>
      </c>
      <c r="N119" s="98">
        <f>+J119</f>
        <v>0.2</v>
      </c>
      <c r="O119" s="97" t="s">
        <v>589</v>
      </c>
      <c r="P119" s="21"/>
      <c r="Q119" s="21"/>
      <c r="R119" s="201"/>
      <c r="S119" s="21"/>
      <c r="T119" s="21"/>
      <c r="U119" s="21"/>
    </row>
    <row r="120" spans="1:22" ht="39.950000000000003" customHeight="1">
      <c r="A120" s="292"/>
      <c r="B120" s="40" t="s">
        <v>332</v>
      </c>
      <c r="C120" s="14" t="s">
        <v>333</v>
      </c>
      <c r="D120" s="21">
        <v>7.1400000000000005E-2</v>
      </c>
      <c r="E120" s="14" t="s">
        <v>101</v>
      </c>
      <c r="F120" s="21">
        <v>1</v>
      </c>
      <c r="G120" s="14" t="s">
        <v>334</v>
      </c>
      <c r="H120" s="19">
        <v>43101</v>
      </c>
      <c r="I120" s="19">
        <v>43465</v>
      </c>
      <c r="J120" s="21">
        <v>0.15</v>
      </c>
      <c r="K120" s="21">
        <v>0.5</v>
      </c>
      <c r="L120" s="21">
        <v>0.65</v>
      </c>
      <c r="M120" s="21">
        <v>1</v>
      </c>
      <c r="N120" s="103">
        <v>0.2</v>
      </c>
      <c r="O120" s="97" t="s">
        <v>590</v>
      </c>
      <c r="P120" s="21"/>
      <c r="Q120" s="21"/>
      <c r="R120" s="201"/>
      <c r="S120" s="21"/>
      <c r="T120" s="21"/>
      <c r="U120" s="21"/>
    </row>
    <row r="121" spans="1:22" ht="39.950000000000003" customHeight="1">
      <c r="A121" s="292"/>
      <c r="B121" s="40" t="s">
        <v>335</v>
      </c>
      <c r="C121" s="14" t="s">
        <v>336</v>
      </c>
      <c r="D121" s="21">
        <v>7.1400000000000005E-2</v>
      </c>
      <c r="E121" s="14" t="s">
        <v>101</v>
      </c>
      <c r="F121" s="21">
        <v>1</v>
      </c>
      <c r="G121" s="14" t="s">
        <v>337</v>
      </c>
      <c r="H121" s="19">
        <v>43101</v>
      </c>
      <c r="I121" s="19">
        <v>43465</v>
      </c>
      <c r="J121" s="21">
        <v>0.25</v>
      </c>
      <c r="K121" s="21">
        <v>0.5</v>
      </c>
      <c r="L121" s="21">
        <v>0.75</v>
      </c>
      <c r="M121" s="21">
        <v>1</v>
      </c>
      <c r="N121" s="113">
        <v>0.25</v>
      </c>
      <c r="O121" s="97" t="s">
        <v>591</v>
      </c>
      <c r="P121" s="21"/>
      <c r="Q121" s="21"/>
      <c r="R121" s="201"/>
      <c r="S121" s="21"/>
      <c r="T121" s="21"/>
      <c r="U121" s="21"/>
    </row>
    <row r="122" spans="1:22" ht="39.950000000000003" customHeight="1">
      <c r="A122" s="292"/>
      <c r="B122" s="40" t="s">
        <v>338</v>
      </c>
      <c r="C122" s="14" t="s">
        <v>339</v>
      </c>
      <c r="D122" s="21">
        <v>7.1400000000000005E-2</v>
      </c>
      <c r="E122" s="14" t="s">
        <v>101</v>
      </c>
      <c r="F122" s="21">
        <v>1</v>
      </c>
      <c r="G122" s="14" t="s">
        <v>340</v>
      </c>
      <c r="H122" s="19">
        <v>43101</v>
      </c>
      <c r="I122" s="19">
        <v>43465</v>
      </c>
      <c r="J122" s="21">
        <v>0.25</v>
      </c>
      <c r="K122" s="21">
        <v>0.55000000000000004</v>
      </c>
      <c r="L122" s="21">
        <v>0.85</v>
      </c>
      <c r="M122" s="21">
        <v>1</v>
      </c>
      <c r="N122" s="105">
        <v>0.25</v>
      </c>
      <c r="O122" s="97" t="s">
        <v>592</v>
      </c>
      <c r="P122" s="21"/>
      <c r="Q122" s="21"/>
      <c r="R122" s="201"/>
      <c r="S122" s="21"/>
      <c r="T122" s="21"/>
      <c r="U122" s="21"/>
    </row>
    <row r="123" spans="1:22" ht="39.950000000000003" customHeight="1">
      <c r="A123" s="292"/>
      <c r="B123" s="40" t="s">
        <v>341</v>
      </c>
      <c r="C123" s="14" t="s">
        <v>342</v>
      </c>
      <c r="D123" s="21">
        <v>7.1400000000000005E-2</v>
      </c>
      <c r="E123" s="14" t="s">
        <v>101</v>
      </c>
      <c r="F123" s="21">
        <v>1</v>
      </c>
      <c r="G123" s="14" t="s">
        <v>343</v>
      </c>
      <c r="H123" s="19">
        <v>43101</v>
      </c>
      <c r="I123" s="19">
        <v>43465</v>
      </c>
      <c r="J123" s="21">
        <v>0.25</v>
      </c>
      <c r="K123" s="21">
        <v>0.5</v>
      </c>
      <c r="L123" s="21">
        <v>0.75</v>
      </c>
      <c r="M123" s="21">
        <v>1</v>
      </c>
      <c r="N123" s="105">
        <v>0</v>
      </c>
      <c r="O123" s="97" t="s">
        <v>593</v>
      </c>
      <c r="P123" s="21"/>
      <c r="Q123" s="21"/>
      <c r="R123" s="201"/>
      <c r="S123" s="21"/>
      <c r="T123" s="21"/>
      <c r="U123" s="21"/>
    </row>
    <row r="124" spans="1:22" ht="39.950000000000003" customHeight="1">
      <c r="A124" s="292"/>
      <c r="B124" s="40" t="s">
        <v>344</v>
      </c>
      <c r="C124" s="14" t="s">
        <v>345</v>
      </c>
      <c r="D124" s="21">
        <v>7.1400000000000005E-2</v>
      </c>
      <c r="E124" s="14" t="s">
        <v>101</v>
      </c>
      <c r="F124" s="21">
        <v>1</v>
      </c>
      <c r="G124" s="14" t="s">
        <v>346</v>
      </c>
      <c r="H124" s="19">
        <v>43101</v>
      </c>
      <c r="I124" s="19">
        <v>43465</v>
      </c>
      <c r="J124" s="21">
        <v>0.05</v>
      </c>
      <c r="K124" s="21">
        <v>0.5</v>
      </c>
      <c r="L124" s="21">
        <v>0.75</v>
      </c>
      <c r="M124" s="21">
        <v>1</v>
      </c>
      <c r="N124" s="114">
        <v>0.05</v>
      </c>
      <c r="O124" s="97" t="s">
        <v>594</v>
      </c>
      <c r="P124" s="21"/>
      <c r="Q124" s="21"/>
      <c r="R124" s="201"/>
      <c r="S124" s="21"/>
      <c r="T124" s="21"/>
      <c r="U124" s="21"/>
    </row>
    <row r="125" spans="1:22" ht="39.950000000000003" customHeight="1">
      <c r="A125" s="292"/>
      <c r="B125" s="41" t="s">
        <v>347</v>
      </c>
      <c r="C125" s="14" t="s">
        <v>348</v>
      </c>
      <c r="D125" s="21">
        <v>7.1400000000000005E-2</v>
      </c>
      <c r="E125" s="14" t="s">
        <v>101</v>
      </c>
      <c r="F125" s="21">
        <v>1</v>
      </c>
      <c r="G125" s="14" t="s">
        <v>349</v>
      </c>
      <c r="H125" s="19">
        <v>43101</v>
      </c>
      <c r="I125" s="19">
        <v>43465</v>
      </c>
      <c r="J125" s="21">
        <v>0.25</v>
      </c>
      <c r="K125" s="21">
        <v>0.5</v>
      </c>
      <c r="L125" s="21">
        <v>0.75</v>
      </c>
      <c r="M125" s="21">
        <v>1</v>
      </c>
      <c r="N125" s="114">
        <v>0.25</v>
      </c>
      <c r="O125" s="97" t="s">
        <v>595</v>
      </c>
      <c r="P125" s="21"/>
      <c r="Q125" s="21"/>
      <c r="R125" s="201"/>
      <c r="S125" s="21"/>
      <c r="T125" s="21"/>
      <c r="U125" s="21"/>
    </row>
    <row r="126" spans="1:22" ht="39.950000000000003" customHeight="1">
      <c r="A126" s="73"/>
      <c r="B126" s="73"/>
      <c r="C126" s="73"/>
      <c r="D126" s="74">
        <f>SUM(D119:D125)</f>
        <v>0.49980000000000008</v>
      </c>
      <c r="E126" s="73"/>
      <c r="F126" s="55"/>
      <c r="G126" s="73"/>
      <c r="H126" s="73"/>
      <c r="I126" s="73"/>
      <c r="J126" s="73"/>
      <c r="K126" s="73"/>
      <c r="L126" s="73"/>
      <c r="M126" s="73"/>
      <c r="N126" s="73"/>
      <c r="O126" s="69"/>
      <c r="P126" s="73"/>
      <c r="Q126" s="69"/>
      <c r="R126" s="123"/>
      <c r="S126" s="69"/>
      <c r="T126" s="69"/>
      <c r="U126" s="69"/>
      <c r="V126" s="69"/>
    </row>
    <row r="127" spans="1:22" ht="39.950000000000003" customHeight="1">
      <c r="A127" s="294" t="s">
        <v>493</v>
      </c>
      <c r="B127" s="294"/>
      <c r="C127" s="294"/>
      <c r="D127" s="294"/>
      <c r="E127" s="294"/>
      <c r="F127" s="294"/>
      <c r="G127" s="294"/>
      <c r="H127" s="294"/>
      <c r="I127" s="294"/>
      <c r="J127" s="294"/>
      <c r="K127" s="294"/>
      <c r="L127" s="294"/>
      <c r="M127" s="294"/>
      <c r="N127" s="294"/>
      <c r="O127" s="294"/>
      <c r="P127" s="294"/>
      <c r="Q127" s="294"/>
      <c r="R127" s="294"/>
      <c r="S127" s="294"/>
      <c r="T127" s="294"/>
      <c r="U127" s="294"/>
      <c r="V127" s="294"/>
    </row>
    <row r="128" spans="1:22" ht="39.950000000000003" customHeight="1">
      <c r="A128" s="289" t="s">
        <v>99</v>
      </c>
      <c r="B128" s="289" t="s">
        <v>74</v>
      </c>
      <c r="C128" s="289" t="s">
        <v>65</v>
      </c>
      <c r="D128" s="289" t="s">
        <v>66</v>
      </c>
      <c r="E128" s="289" t="s">
        <v>67</v>
      </c>
      <c r="F128" s="309" t="s">
        <v>68</v>
      </c>
      <c r="G128" s="289" t="s">
        <v>69</v>
      </c>
      <c r="H128" s="290" t="s">
        <v>70</v>
      </c>
      <c r="I128" s="290"/>
      <c r="J128" s="290" t="s">
        <v>79</v>
      </c>
      <c r="K128" s="290"/>
      <c r="L128" s="290"/>
      <c r="M128" s="290"/>
      <c r="N128" s="271" t="s">
        <v>490</v>
      </c>
      <c r="O128" s="271"/>
      <c r="P128" s="271"/>
      <c r="Q128" s="271"/>
      <c r="R128" s="271"/>
      <c r="S128" s="271"/>
      <c r="T128" s="271"/>
      <c r="U128" s="271"/>
    </row>
    <row r="129" spans="1:22" ht="39.950000000000003" customHeight="1">
      <c r="A129" s="289"/>
      <c r="B129" s="289"/>
      <c r="C129" s="289"/>
      <c r="D129" s="289"/>
      <c r="E129" s="289"/>
      <c r="F129" s="309"/>
      <c r="G129" s="289"/>
      <c r="H129" s="310" t="s">
        <v>71</v>
      </c>
      <c r="I129" s="310" t="s">
        <v>176</v>
      </c>
      <c r="J129" s="13" t="s">
        <v>75</v>
      </c>
      <c r="K129" s="13" t="s">
        <v>76</v>
      </c>
      <c r="L129" s="13" t="s">
        <v>77</v>
      </c>
      <c r="M129" s="13" t="s">
        <v>78</v>
      </c>
      <c r="N129" s="272" t="s">
        <v>75</v>
      </c>
      <c r="O129" s="272"/>
      <c r="P129" s="272" t="s">
        <v>76</v>
      </c>
      <c r="Q129" s="272"/>
      <c r="R129" s="272" t="s">
        <v>77</v>
      </c>
      <c r="S129" s="272"/>
      <c r="T129" s="272" t="s">
        <v>78</v>
      </c>
      <c r="U129" s="272"/>
    </row>
    <row r="130" spans="1:22" ht="39.950000000000003" customHeight="1">
      <c r="A130" s="289"/>
      <c r="B130" s="289"/>
      <c r="C130" s="289"/>
      <c r="D130" s="289"/>
      <c r="E130" s="289"/>
      <c r="F130" s="309"/>
      <c r="G130" s="289"/>
      <c r="H130" s="310"/>
      <c r="I130" s="310"/>
      <c r="J130" s="87" t="s">
        <v>64</v>
      </c>
      <c r="K130" s="51" t="s">
        <v>64</v>
      </c>
      <c r="L130" s="51" t="s">
        <v>64</v>
      </c>
      <c r="M130" s="51" t="s">
        <v>64</v>
      </c>
      <c r="N130" s="64" t="s">
        <v>492</v>
      </c>
      <c r="O130" s="64" t="s">
        <v>491</v>
      </c>
      <c r="P130" s="64" t="s">
        <v>492</v>
      </c>
      <c r="Q130" s="64" t="s">
        <v>491</v>
      </c>
      <c r="R130" s="199" t="s">
        <v>492</v>
      </c>
      <c r="S130" s="64" t="s">
        <v>491</v>
      </c>
      <c r="T130" s="64" t="s">
        <v>492</v>
      </c>
      <c r="U130" s="64" t="s">
        <v>491</v>
      </c>
    </row>
    <row r="131" spans="1:22" ht="39.950000000000003" customHeight="1">
      <c r="A131" s="294" t="s">
        <v>350</v>
      </c>
      <c r="B131" s="294"/>
      <c r="C131" s="294"/>
      <c r="D131" s="294"/>
      <c r="E131" s="294"/>
      <c r="F131" s="294"/>
      <c r="G131" s="294"/>
      <c r="H131" s="294"/>
      <c r="I131" s="294"/>
      <c r="J131" s="294"/>
      <c r="K131" s="294"/>
      <c r="L131" s="294"/>
      <c r="M131" s="294"/>
      <c r="N131" s="294"/>
      <c r="O131" s="294"/>
      <c r="P131" s="294"/>
      <c r="Q131" s="294"/>
      <c r="R131" s="294"/>
      <c r="S131" s="294"/>
      <c r="T131" s="294"/>
      <c r="U131" s="294"/>
      <c r="V131" s="294"/>
    </row>
    <row r="132" spans="1:22" ht="39.950000000000003" customHeight="1">
      <c r="A132" s="292" t="s">
        <v>178</v>
      </c>
      <c r="B132" s="293" t="s">
        <v>179</v>
      </c>
      <c r="C132" s="14" t="s">
        <v>351</v>
      </c>
      <c r="D132" s="21">
        <v>0.18</v>
      </c>
      <c r="E132" s="14" t="s">
        <v>107</v>
      </c>
      <c r="F132" s="22">
        <v>200</v>
      </c>
      <c r="G132" s="14" t="s">
        <v>352</v>
      </c>
      <c r="H132" s="19">
        <v>43102</v>
      </c>
      <c r="I132" s="19">
        <v>43464</v>
      </c>
      <c r="J132" s="22">
        <v>50</v>
      </c>
      <c r="K132" s="22">
        <v>100</v>
      </c>
      <c r="L132" s="22">
        <v>150</v>
      </c>
      <c r="M132" s="22">
        <v>200</v>
      </c>
      <c r="N132" s="22">
        <v>54</v>
      </c>
      <c r="O132" s="97" t="s">
        <v>596</v>
      </c>
      <c r="P132" s="73"/>
      <c r="Q132" s="69"/>
      <c r="R132" s="123"/>
      <c r="S132" s="69"/>
      <c r="T132" s="69"/>
      <c r="U132" s="69"/>
    </row>
    <row r="133" spans="1:22" ht="39.950000000000003" customHeight="1">
      <c r="A133" s="292"/>
      <c r="B133" s="293"/>
      <c r="C133" s="14" t="s">
        <v>353</v>
      </c>
      <c r="D133" s="21">
        <v>0.12</v>
      </c>
      <c r="E133" s="14" t="s">
        <v>107</v>
      </c>
      <c r="F133" s="22">
        <v>45000</v>
      </c>
      <c r="G133" s="14" t="s">
        <v>354</v>
      </c>
      <c r="H133" s="19">
        <v>43102</v>
      </c>
      <c r="I133" s="19">
        <v>43464</v>
      </c>
      <c r="J133" s="22">
        <v>11250</v>
      </c>
      <c r="K133" s="22">
        <v>22500</v>
      </c>
      <c r="L133" s="22">
        <v>33750</v>
      </c>
      <c r="M133" s="22">
        <v>45000</v>
      </c>
      <c r="N133" s="22">
        <v>99932</v>
      </c>
      <c r="O133" s="97" t="s">
        <v>597</v>
      </c>
      <c r="P133" s="73"/>
      <c r="Q133" s="69"/>
      <c r="R133" s="123"/>
      <c r="S133" s="69"/>
      <c r="T133" s="69"/>
      <c r="U133" s="69"/>
    </row>
    <row r="134" spans="1:22" ht="39.950000000000003" customHeight="1">
      <c r="A134" s="292"/>
      <c r="B134" s="293"/>
      <c r="C134" s="14" t="s">
        <v>355</v>
      </c>
      <c r="D134" s="21">
        <v>0.1</v>
      </c>
      <c r="E134" s="14" t="s">
        <v>107</v>
      </c>
      <c r="F134" s="22">
        <v>8000</v>
      </c>
      <c r="G134" s="14" t="s">
        <v>356</v>
      </c>
      <c r="H134" s="19">
        <v>43102</v>
      </c>
      <c r="I134" s="19">
        <v>43464</v>
      </c>
      <c r="J134" s="22">
        <v>2000</v>
      </c>
      <c r="K134" s="22">
        <v>4000</v>
      </c>
      <c r="L134" s="22">
        <v>6000</v>
      </c>
      <c r="M134" s="22">
        <v>8000</v>
      </c>
      <c r="N134" s="22">
        <v>2700</v>
      </c>
      <c r="O134" s="97" t="s">
        <v>598</v>
      </c>
      <c r="P134" s="73"/>
      <c r="Q134" s="69"/>
      <c r="R134" s="123"/>
      <c r="S134" s="69"/>
      <c r="T134" s="69"/>
      <c r="U134" s="69"/>
    </row>
    <row r="135" spans="1:22" ht="39.950000000000003" customHeight="1">
      <c r="A135" s="292"/>
      <c r="B135" s="293"/>
      <c r="C135" s="14" t="s">
        <v>357</v>
      </c>
      <c r="D135" s="21">
        <v>0.1</v>
      </c>
      <c r="E135" s="14" t="s">
        <v>107</v>
      </c>
      <c r="F135" s="22">
        <v>4000</v>
      </c>
      <c r="G135" s="14" t="s">
        <v>358</v>
      </c>
      <c r="H135" s="19">
        <v>43102</v>
      </c>
      <c r="I135" s="19">
        <v>43464</v>
      </c>
      <c r="J135" s="22">
        <v>1000</v>
      </c>
      <c r="K135" s="22">
        <v>2000</v>
      </c>
      <c r="L135" s="22">
        <v>3000</v>
      </c>
      <c r="M135" s="22">
        <v>4000</v>
      </c>
      <c r="N135" s="22">
        <v>865</v>
      </c>
      <c r="O135" s="97" t="s">
        <v>599</v>
      </c>
      <c r="P135" s="73"/>
      <c r="Q135" s="69"/>
      <c r="R135" s="123"/>
      <c r="S135" s="69"/>
      <c r="T135" s="69"/>
      <c r="U135" s="69"/>
    </row>
    <row r="136" spans="1:22" ht="39.950000000000003" customHeight="1">
      <c r="A136" s="73"/>
      <c r="B136" s="73"/>
      <c r="C136" s="73"/>
      <c r="D136" s="71">
        <f>SUM(D132:D135)</f>
        <v>0.5</v>
      </c>
      <c r="E136" s="73"/>
      <c r="F136" s="55"/>
      <c r="G136" s="73"/>
      <c r="H136" s="73"/>
      <c r="I136" s="73"/>
      <c r="J136" s="73"/>
      <c r="K136" s="73"/>
      <c r="L136" s="73"/>
      <c r="M136" s="73"/>
      <c r="N136" s="73"/>
      <c r="O136" s="69"/>
      <c r="P136" s="73"/>
      <c r="Q136" s="69"/>
      <c r="R136" s="123"/>
      <c r="S136" s="69"/>
      <c r="T136" s="69"/>
      <c r="U136" s="69"/>
      <c r="V136" s="69"/>
    </row>
    <row r="137" spans="1:22" ht="39.950000000000003" customHeight="1">
      <c r="A137" s="294" t="s">
        <v>493</v>
      </c>
      <c r="B137" s="294"/>
      <c r="C137" s="294"/>
      <c r="D137" s="294"/>
      <c r="E137" s="294"/>
      <c r="F137" s="294"/>
      <c r="G137" s="294"/>
      <c r="H137" s="294"/>
      <c r="I137" s="294"/>
      <c r="J137" s="294"/>
      <c r="K137" s="294"/>
      <c r="L137" s="294"/>
      <c r="M137" s="294"/>
      <c r="N137" s="294"/>
      <c r="O137" s="294"/>
      <c r="P137" s="294"/>
      <c r="Q137" s="294"/>
      <c r="R137" s="294"/>
      <c r="S137" s="294"/>
      <c r="T137" s="294"/>
      <c r="U137" s="294"/>
      <c r="V137" s="294"/>
    </row>
    <row r="138" spans="1:22" ht="39.950000000000003" customHeight="1">
      <c r="A138" s="289" t="s">
        <v>99</v>
      </c>
      <c r="B138" s="289" t="s">
        <v>74</v>
      </c>
      <c r="C138" s="289" t="s">
        <v>65</v>
      </c>
      <c r="D138" s="289" t="s">
        <v>66</v>
      </c>
      <c r="E138" s="289" t="s">
        <v>67</v>
      </c>
      <c r="F138" s="309" t="s">
        <v>68</v>
      </c>
      <c r="G138" s="289" t="s">
        <v>69</v>
      </c>
      <c r="H138" s="290" t="s">
        <v>70</v>
      </c>
      <c r="I138" s="290"/>
      <c r="J138" s="290" t="s">
        <v>79</v>
      </c>
      <c r="K138" s="290"/>
      <c r="L138" s="290"/>
      <c r="M138" s="290"/>
      <c r="N138" s="271" t="s">
        <v>490</v>
      </c>
      <c r="O138" s="271"/>
      <c r="P138" s="271"/>
      <c r="Q138" s="271"/>
      <c r="R138" s="271"/>
      <c r="S138" s="271"/>
      <c r="T138" s="271"/>
      <c r="U138" s="271"/>
    </row>
    <row r="139" spans="1:22" ht="39.950000000000003" customHeight="1">
      <c r="A139" s="289"/>
      <c r="B139" s="289"/>
      <c r="C139" s="289"/>
      <c r="D139" s="289"/>
      <c r="E139" s="289"/>
      <c r="F139" s="309"/>
      <c r="G139" s="289"/>
      <c r="H139" s="310" t="s">
        <v>71</v>
      </c>
      <c r="I139" s="310" t="s">
        <v>176</v>
      </c>
      <c r="J139" s="13" t="s">
        <v>75</v>
      </c>
      <c r="K139" s="13" t="s">
        <v>76</v>
      </c>
      <c r="L139" s="13" t="s">
        <v>77</v>
      </c>
      <c r="M139" s="13" t="s">
        <v>78</v>
      </c>
      <c r="N139" s="272" t="s">
        <v>75</v>
      </c>
      <c r="O139" s="272"/>
      <c r="P139" s="272" t="s">
        <v>76</v>
      </c>
      <c r="Q139" s="272"/>
      <c r="R139" s="272" t="s">
        <v>77</v>
      </c>
      <c r="S139" s="272"/>
      <c r="T139" s="272" t="s">
        <v>78</v>
      </c>
      <c r="U139" s="272"/>
    </row>
    <row r="140" spans="1:22" ht="39.950000000000003" customHeight="1">
      <c r="A140" s="289"/>
      <c r="B140" s="289"/>
      <c r="C140" s="289"/>
      <c r="D140" s="289"/>
      <c r="E140" s="289"/>
      <c r="F140" s="309"/>
      <c r="G140" s="289"/>
      <c r="H140" s="310"/>
      <c r="I140" s="310"/>
      <c r="J140" s="87" t="s">
        <v>64</v>
      </c>
      <c r="K140" s="51" t="s">
        <v>64</v>
      </c>
      <c r="L140" s="51" t="s">
        <v>64</v>
      </c>
      <c r="M140" s="51" t="s">
        <v>64</v>
      </c>
      <c r="N140" s="64" t="s">
        <v>492</v>
      </c>
      <c r="O140" s="64" t="s">
        <v>491</v>
      </c>
      <c r="P140" s="64" t="s">
        <v>492</v>
      </c>
      <c r="Q140" s="64" t="s">
        <v>491</v>
      </c>
      <c r="R140" s="199" t="s">
        <v>492</v>
      </c>
      <c r="S140" s="64" t="s">
        <v>491</v>
      </c>
      <c r="T140" s="64" t="s">
        <v>492</v>
      </c>
      <c r="U140" s="64" t="s">
        <v>491</v>
      </c>
    </row>
    <row r="141" spans="1:22" ht="39.950000000000003" customHeight="1">
      <c r="A141" s="294" t="s">
        <v>359</v>
      </c>
      <c r="B141" s="294"/>
      <c r="C141" s="294"/>
      <c r="D141" s="294"/>
      <c r="E141" s="294"/>
      <c r="F141" s="294"/>
      <c r="G141" s="294"/>
      <c r="H141" s="294"/>
      <c r="I141" s="294"/>
      <c r="J141" s="294"/>
      <c r="K141" s="294"/>
      <c r="L141" s="294"/>
      <c r="M141" s="294"/>
      <c r="N141" s="294"/>
      <c r="O141" s="294"/>
      <c r="P141" s="294"/>
      <c r="Q141" s="294"/>
      <c r="R141" s="294"/>
      <c r="S141" s="294"/>
      <c r="T141" s="294"/>
      <c r="U141" s="294"/>
      <c r="V141" s="294"/>
    </row>
    <row r="142" spans="1:22" ht="39.950000000000003" customHeight="1">
      <c r="A142" s="291" t="s">
        <v>178</v>
      </c>
      <c r="B142" s="293" t="s">
        <v>179</v>
      </c>
      <c r="C142" s="77" t="s">
        <v>360</v>
      </c>
      <c r="D142" s="21">
        <v>0.1</v>
      </c>
      <c r="E142" s="14" t="s">
        <v>107</v>
      </c>
      <c r="F142" s="22">
        <v>1</v>
      </c>
      <c r="G142" s="77" t="s">
        <v>361</v>
      </c>
      <c r="H142" s="19">
        <v>43102</v>
      </c>
      <c r="I142" s="19">
        <v>43464</v>
      </c>
      <c r="J142" s="23">
        <v>0.25</v>
      </c>
      <c r="K142" s="23">
        <v>0.5</v>
      </c>
      <c r="L142" s="23">
        <v>0.75</v>
      </c>
      <c r="M142" s="23">
        <v>1</v>
      </c>
      <c r="N142" s="119">
        <v>0.01</v>
      </c>
      <c r="O142" s="115" t="s">
        <v>600</v>
      </c>
      <c r="P142" s="73"/>
      <c r="Q142" s="69"/>
      <c r="R142" s="123"/>
      <c r="S142" s="69"/>
      <c r="T142" s="69"/>
      <c r="U142" s="69"/>
    </row>
    <row r="143" spans="1:22" ht="39.950000000000003" customHeight="1">
      <c r="A143" s="292"/>
      <c r="B143" s="293"/>
      <c r="C143" s="77" t="s">
        <v>362</v>
      </c>
      <c r="D143" s="21">
        <v>0.1</v>
      </c>
      <c r="E143" s="14" t="s">
        <v>107</v>
      </c>
      <c r="F143" s="22">
        <v>1</v>
      </c>
      <c r="G143" s="77" t="s">
        <v>363</v>
      </c>
      <c r="H143" s="19">
        <v>43102</v>
      </c>
      <c r="I143" s="19">
        <v>43464</v>
      </c>
      <c r="J143" s="23"/>
      <c r="K143" s="23"/>
      <c r="L143" s="23"/>
      <c r="M143" s="23">
        <v>1</v>
      </c>
      <c r="N143" s="118">
        <v>2.5000000000000001E-2</v>
      </c>
      <c r="O143" s="116" t="s">
        <v>601</v>
      </c>
      <c r="P143" s="73"/>
      <c r="Q143" s="69"/>
      <c r="R143" s="123"/>
      <c r="S143" s="69"/>
      <c r="T143" s="69"/>
      <c r="U143" s="69"/>
    </row>
    <row r="144" spans="1:22" ht="39.950000000000003" customHeight="1">
      <c r="A144" s="292"/>
      <c r="B144" s="293"/>
      <c r="C144" s="77" t="s">
        <v>364</v>
      </c>
      <c r="D144" s="21">
        <v>0.1</v>
      </c>
      <c r="E144" s="14" t="s">
        <v>107</v>
      </c>
      <c r="F144" s="22">
        <v>1</v>
      </c>
      <c r="G144" s="77" t="s">
        <v>365</v>
      </c>
      <c r="H144" s="19">
        <v>43102</v>
      </c>
      <c r="I144" s="19">
        <v>43464</v>
      </c>
      <c r="J144" s="23"/>
      <c r="K144" s="23"/>
      <c r="L144" s="23"/>
      <c r="M144" s="23">
        <v>1</v>
      </c>
      <c r="N144" s="120">
        <v>2.5000000000000001E-2</v>
      </c>
      <c r="O144" s="117" t="s">
        <v>602</v>
      </c>
      <c r="P144" s="73"/>
      <c r="Q144" s="69"/>
      <c r="R144" s="123"/>
      <c r="S144" s="69"/>
      <c r="T144" s="69"/>
      <c r="U144" s="69"/>
    </row>
    <row r="145" spans="1:22" ht="39.950000000000003" customHeight="1">
      <c r="A145" s="292"/>
      <c r="B145" s="293"/>
      <c r="C145" s="77" t="s">
        <v>366</v>
      </c>
      <c r="D145" s="21">
        <v>0.1</v>
      </c>
      <c r="E145" s="14" t="s">
        <v>107</v>
      </c>
      <c r="F145" s="22">
        <v>4</v>
      </c>
      <c r="G145" s="77" t="s">
        <v>367</v>
      </c>
      <c r="H145" s="19">
        <v>43102</v>
      </c>
      <c r="I145" s="19">
        <v>43464</v>
      </c>
      <c r="J145" s="24"/>
      <c r="K145" s="24"/>
      <c r="L145" s="24"/>
      <c r="M145" s="24">
        <v>4</v>
      </c>
      <c r="N145" s="120">
        <v>1.4999999999999999E-2</v>
      </c>
      <c r="O145" s="115" t="s">
        <v>603</v>
      </c>
      <c r="P145" s="73"/>
      <c r="Q145" s="69"/>
      <c r="R145" s="123"/>
      <c r="S145" s="69"/>
      <c r="T145" s="69"/>
      <c r="U145" s="69"/>
    </row>
    <row r="146" spans="1:22" ht="39.950000000000003" customHeight="1">
      <c r="A146" s="292"/>
      <c r="B146" s="293"/>
      <c r="C146" s="77" t="s">
        <v>368</v>
      </c>
      <c r="D146" s="21">
        <v>0.1</v>
      </c>
      <c r="E146" s="14" t="s">
        <v>107</v>
      </c>
      <c r="F146" s="22">
        <v>1</v>
      </c>
      <c r="G146" s="77" t="s">
        <v>369</v>
      </c>
      <c r="H146" s="19">
        <v>43102</v>
      </c>
      <c r="I146" s="19">
        <v>43464</v>
      </c>
      <c r="J146" s="23"/>
      <c r="K146" s="23"/>
      <c r="L146" s="23"/>
      <c r="M146" s="23">
        <v>1</v>
      </c>
      <c r="N146" s="121">
        <v>2.5000000000000001E-2</v>
      </c>
      <c r="O146" s="115" t="s">
        <v>604</v>
      </c>
      <c r="P146" s="73"/>
      <c r="Q146" s="69"/>
      <c r="R146" s="123"/>
      <c r="S146" s="69"/>
      <c r="T146" s="69"/>
      <c r="U146" s="69"/>
    </row>
    <row r="147" spans="1:22" ht="39.950000000000003" customHeight="1">
      <c r="A147" s="73"/>
      <c r="B147" s="73"/>
      <c r="C147" s="73"/>
      <c r="D147" s="74">
        <f>SUM(D142:D146)</f>
        <v>0.5</v>
      </c>
      <c r="E147" s="73"/>
      <c r="F147" s="55"/>
      <c r="G147" s="73"/>
      <c r="H147" s="73"/>
      <c r="I147" s="73"/>
      <c r="J147" s="73"/>
      <c r="K147" s="73"/>
      <c r="L147" s="73"/>
      <c r="M147" s="73"/>
      <c r="N147" s="73"/>
      <c r="O147" s="69"/>
      <c r="P147" s="73"/>
      <c r="Q147" s="69"/>
      <c r="R147" s="123"/>
      <c r="S147" s="69"/>
      <c r="T147" s="69"/>
      <c r="U147" s="69"/>
      <c r="V147" s="69"/>
    </row>
    <row r="148" spans="1:22" ht="39.950000000000003" customHeight="1">
      <c r="A148" s="294" t="s">
        <v>493</v>
      </c>
      <c r="B148" s="294"/>
      <c r="C148" s="294"/>
      <c r="D148" s="294"/>
      <c r="E148" s="294"/>
      <c r="F148" s="294"/>
      <c r="G148" s="294"/>
      <c r="H148" s="294"/>
      <c r="I148" s="294"/>
      <c r="J148" s="294"/>
      <c r="K148" s="294"/>
      <c r="L148" s="294"/>
      <c r="M148" s="294"/>
      <c r="N148" s="294"/>
      <c r="O148" s="294"/>
      <c r="P148" s="294"/>
      <c r="Q148" s="294"/>
      <c r="R148" s="294"/>
      <c r="S148" s="294"/>
      <c r="T148" s="294"/>
      <c r="U148" s="294"/>
      <c r="V148" s="294"/>
    </row>
    <row r="149" spans="1:22" ht="39.950000000000003" customHeight="1">
      <c r="A149" s="289" t="s">
        <v>99</v>
      </c>
      <c r="B149" s="289" t="s">
        <v>74</v>
      </c>
      <c r="C149" s="289" t="s">
        <v>65</v>
      </c>
      <c r="D149" s="289" t="s">
        <v>66</v>
      </c>
      <c r="E149" s="289" t="s">
        <v>67</v>
      </c>
      <c r="F149" s="309" t="s">
        <v>68</v>
      </c>
      <c r="G149" s="289" t="s">
        <v>69</v>
      </c>
      <c r="H149" s="290" t="s">
        <v>70</v>
      </c>
      <c r="I149" s="290"/>
      <c r="J149" s="290" t="s">
        <v>79</v>
      </c>
      <c r="K149" s="290"/>
      <c r="L149" s="290"/>
      <c r="M149" s="290"/>
      <c r="N149" s="271" t="s">
        <v>490</v>
      </c>
      <c r="O149" s="271"/>
      <c r="P149" s="271"/>
      <c r="Q149" s="271"/>
      <c r="R149" s="271"/>
      <c r="S149" s="271"/>
      <c r="T149" s="271"/>
      <c r="U149" s="271"/>
    </row>
    <row r="150" spans="1:22" ht="39.950000000000003" customHeight="1">
      <c r="A150" s="289"/>
      <c r="B150" s="289"/>
      <c r="C150" s="289"/>
      <c r="D150" s="289"/>
      <c r="E150" s="289"/>
      <c r="F150" s="309"/>
      <c r="G150" s="289"/>
      <c r="H150" s="310" t="s">
        <v>71</v>
      </c>
      <c r="I150" s="310" t="s">
        <v>176</v>
      </c>
      <c r="J150" s="13" t="s">
        <v>75</v>
      </c>
      <c r="K150" s="13" t="s">
        <v>76</v>
      </c>
      <c r="L150" s="13" t="s">
        <v>77</v>
      </c>
      <c r="M150" s="13" t="s">
        <v>78</v>
      </c>
      <c r="N150" s="272" t="s">
        <v>75</v>
      </c>
      <c r="O150" s="272"/>
      <c r="P150" s="272" t="s">
        <v>76</v>
      </c>
      <c r="Q150" s="272"/>
      <c r="R150" s="272" t="s">
        <v>77</v>
      </c>
      <c r="S150" s="272"/>
      <c r="T150" s="272" t="s">
        <v>78</v>
      </c>
      <c r="U150" s="272"/>
    </row>
    <row r="151" spans="1:22" ht="39.950000000000003" customHeight="1">
      <c r="A151" s="289"/>
      <c r="B151" s="289"/>
      <c r="C151" s="289"/>
      <c r="D151" s="289"/>
      <c r="E151" s="289"/>
      <c r="F151" s="309"/>
      <c r="G151" s="289"/>
      <c r="H151" s="310"/>
      <c r="I151" s="310"/>
      <c r="J151" s="87" t="s">
        <v>64</v>
      </c>
      <c r="K151" s="51" t="s">
        <v>64</v>
      </c>
      <c r="L151" s="51" t="s">
        <v>64</v>
      </c>
      <c r="M151" s="51" t="s">
        <v>64</v>
      </c>
      <c r="N151" s="64" t="s">
        <v>492</v>
      </c>
      <c r="O151" s="64" t="s">
        <v>491</v>
      </c>
      <c r="P151" s="64" t="s">
        <v>492</v>
      </c>
      <c r="Q151" s="64" t="s">
        <v>491</v>
      </c>
      <c r="R151" s="199" t="s">
        <v>492</v>
      </c>
      <c r="S151" s="64" t="s">
        <v>491</v>
      </c>
      <c r="T151" s="64" t="s">
        <v>492</v>
      </c>
      <c r="U151" s="64" t="s">
        <v>491</v>
      </c>
    </row>
    <row r="152" spans="1:22" ht="39.950000000000003" customHeight="1">
      <c r="A152" s="294" t="s">
        <v>370</v>
      </c>
      <c r="B152" s="294"/>
      <c r="C152" s="294"/>
      <c r="D152" s="294"/>
      <c r="E152" s="294"/>
      <c r="F152" s="294"/>
      <c r="G152" s="294"/>
      <c r="H152" s="294"/>
      <c r="I152" s="294"/>
      <c r="J152" s="294"/>
      <c r="K152" s="294"/>
      <c r="L152" s="294"/>
      <c r="M152" s="294"/>
      <c r="N152" s="294"/>
      <c r="O152" s="294"/>
      <c r="P152" s="294"/>
      <c r="Q152" s="294"/>
      <c r="R152" s="294"/>
      <c r="S152" s="294"/>
      <c r="T152" s="294"/>
      <c r="U152" s="294"/>
      <c r="V152" s="294"/>
    </row>
    <row r="153" spans="1:22" ht="39.950000000000003" customHeight="1">
      <c r="A153" s="286" t="s">
        <v>178</v>
      </c>
      <c r="B153" s="286" t="s">
        <v>179</v>
      </c>
      <c r="C153" s="66" t="s">
        <v>494</v>
      </c>
      <c r="D153" s="68">
        <v>0.03</v>
      </c>
      <c r="E153" s="81" t="s">
        <v>101</v>
      </c>
      <c r="F153" s="85" t="s">
        <v>495</v>
      </c>
      <c r="G153" s="8" t="s">
        <v>496</v>
      </c>
      <c r="H153" s="75">
        <v>43132</v>
      </c>
      <c r="I153" s="75">
        <v>43465</v>
      </c>
      <c r="J153" s="99">
        <v>0.1</v>
      </c>
      <c r="K153" s="66">
        <v>0.3</v>
      </c>
      <c r="L153" s="66">
        <v>0.6</v>
      </c>
      <c r="M153" s="66">
        <v>1</v>
      </c>
      <c r="N153" s="99">
        <v>5.5599999999999997E-2</v>
      </c>
      <c r="O153" s="99" t="s">
        <v>605</v>
      </c>
      <c r="P153" s="183"/>
      <c r="Q153" s="69"/>
      <c r="R153" s="202"/>
      <c r="S153" s="69"/>
      <c r="T153" s="66"/>
      <c r="U153" s="69"/>
    </row>
    <row r="154" spans="1:22" ht="39.950000000000003" customHeight="1">
      <c r="A154" s="287"/>
      <c r="B154" s="287"/>
      <c r="C154" s="66" t="s">
        <v>497</v>
      </c>
      <c r="D154" s="68">
        <v>0.03</v>
      </c>
      <c r="E154" s="81" t="s">
        <v>107</v>
      </c>
      <c r="F154" s="81">
        <v>2</v>
      </c>
      <c r="G154" s="8" t="s">
        <v>498</v>
      </c>
      <c r="H154" s="75">
        <v>43132</v>
      </c>
      <c r="I154" s="75" t="s">
        <v>499</v>
      </c>
      <c r="J154" s="99">
        <v>0.7</v>
      </c>
      <c r="K154" s="66">
        <v>1</v>
      </c>
      <c r="L154" s="66"/>
      <c r="M154" s="66"/>
      <c r="N154" s="99">
        <v>0</v>
      </c>
      <c r="O154" s="99"/>
      <c r="P154" s="183"/>
      <c r="Q154" s="69"/>
      <c r="R154" s="202"/>
      <c r="S154" s="69"/>
      <c r="T154" s="66"/>
      <c r="U154" s="69"/>
    </row>
    <row r="155" spans="1:22" ht="39.950000000000003" customHeight="1">
      <c r="A155" s="287"/>
      <c r="B155" s="287"/>
      <c r="C155" s="66" t="s">
        <v>500</v>
      </c>
      <c r="D155" s="68">
        <v>0.02</v>
      </c>
      <c r="E155" s="81" t="s">
        <v>107</v>
      </c>
      <c r="F155" s="81">
        <v>2</v>
      </c>
      <c r="G155" s="8" t="s">
        <v>501</v>
      </c>
      <c r="H155" s="75">
        <v>43221</v>
      </c>
      <c r="I155" s="75">
        <v>43465</v>
      </c>
      <c r="J155" s="99">
        <v>0</v>
      </c>
      <c r="K155" s="66">
        <v>0.1</v>
      </c>
      <c r="L155" s="66">
        <v>0.55000000000000004</v>
      </c>
      <c r="M155" s="66">
        <v>1</v>
      </c>
      <c r="N155" s="99">
        <v>0</v>
      </c>
      <c r="O155" s="99"/>
      <c r="P155" s="183"/>
      <c r="Q155" s="69"/>
      <c r="R155" s="202"/>
      <c r="S155" s="69"/>
      <c r="T155" s="66"/>
      <c r="U155" s="69"/>
    </row>
    <row r="156" spans="1:22" ht="39.950000000000003" customHeight="1">
      <c r="A156" s="287"/>
      <c r="B156" s="287"/>
      <c r="C156" s="66" t="s">
        <v>502</v>
      </c>
      <c r="D156" s="68">
        <v>0.03</v>
      </c>
      <c r="E156" s="81" t="s">
        <v>101</v>
      </c>
      <c r="F156" s="66">
        <v>0.25</v>
      </c>
      <c r="G156" s="8" t="s">
        <v>503</v>
      </c>
      <c r="H156" s="75">
        <v>43132</v>
      </c>
      <c r="I156" s="75">
        <v>43465</v>
      </c>
      <c r="J156" s="99">
        <v>0.25</v>
      </c>
      <c r="K156" s="66">
        <v>0.5</v>
      </c>
      <c r="L156" s="66">
        <v>0.75</v>
      </c>
      <c r="M156" s="66">
        <v>1</v>
      </c>
      <c r="N156" s="99">
        <v>2.0299999999999998</v>
      </c>
      <c r="O156" s="99" t="s">
        <v>606</v>
      </c>
      <c r="P156" s="183"/>
      <c r="Q156" s="69"/>
      <c r="R156" s="202"/>
      <c r="S156" s="69"/>
      <c r="T156" s="66"/>
      <c r="U156" s="69"/>
    </row>
    <row r="157" spans="1:22" ht="39.950000000000003" customHeight="1">
      <c r="A157" s="287"/>
      <c r="B157" s="287"/>
      <c r="C157" s="66" t="s">
        <v>504</v>
      </c>
      <c r="D157" s="68">
        <v>0.02</v>
      </c>
      <c r="E157" s="81" t="s">
        <v>101</v>
      </c>
      <c r="F157" s="66">
        <v>0.2</v>
      </c>
      <c r="G157" s="8" t="s">
        <v>505</v>
      </c>
      <c r="H157" s="75">
        <v>43132</v>
      </c>
      <c r="I157" s="75">
        <v>43465</v>
      </c>
      <c r="J157" s="99">
        <v>0.25</v>
      </c>
      <c r="K157" s="66">
        <v>0.5</v>
      </c>
      <c r="L157" s="66">
        <v>0.75</v>
      </c>
      <c r="M157" s="66">
        <v>1</v>
      </c>
      <c r="N157" s="99">
        <v>0</v>
      </c>
      <c r="O157" s="100"/>
      <c r="P157" s="183"/>
      <c r="Q157" s="69"/>
      <c r="R157" s="202"/>
      <c r="S157" s="69"/>
      <c r="T157" s="66"/>
      <c r="U157" s="69"/>
    </row>
    <row r="158" spans="1:22" ht="39.950000000000003" customHeight="1">
      <c r="A158" s="287"/>
      <c r="B158" s="287"/>
      <c r="C158" s="66" t="s">
        <v>506</v>
      </c>
      <c r="D158" s="68">
        <v>0.03</v>
      </c>
      <c r="E158" s="81" t="s">
        <v>107</v>
      </c>
      <c r="F158" s="81">
        <v>15</v>
      </c>
      <c r="G158" s="8" t="s">
        <v>507</v>
      </c>
      <c r="H158" s="75">
        <v>43132</v>
      </c>
      <c r="I158" s="75">
        <v>43465</v>
      </c>
      <c r="J158" s="99">
        <v>0.25</v>
      </c>
      <c r="K158" s="66">
        <v>0.5</v>
      </c>
      <c r="L158" s="66">
        <v>0.75</v>
      </c>
      <c r="M158" s="66">
        <v>1</v>
      </c>
      <c r="N158" s="99">
        <v>0.1333</v>
      </c>
      <c r="O158" s="99" t="s">
        <v>607</v>
      </c>
      <c r="P158" s="183"/>
      <c r="Q158" s="69"/>
      <c r="R158" s="202"/>
      <c r="S158" s="69"/>
      <c r="T158" s="66"/>
      <c r="U158" s="69"/>
    </row>
    <row r="159" spans="1:22" ht="39.950000000000003" customHeight="1">
      <c r="A159" s="287"/>
      <c r="B159" s="287"/>
      <c r="C159" s="66" t="s">
        <v>508</v>
      </c>
      <c r="D159" s="68">
        <v>0.02</v>
      </c>
      <c r="E159" s="81" t="s">
        <v>101</v>
      </c>
      <c r="F159" s="66">
        <v>1</v>
      </c>
      <c r="G159" s="8" t="s">
        <v>509</v>
      </c>
      <c r="H159" s="75">
        <v>43132</v>
      </c>
      <c r="I159" s="75">
        <v>43465</v>
      </c>
      <c r="J159" s="99">
        <v>0.25</v>
      </c>
      <c r="K159" s="66">
        <v>0.5</v>
      </c>
      <c r="L159" s="66">
        <v>0.75</v>
      </c>
      <c r="M159" s="66">
        <v>1</v>
      </c>
      <c r="N159" s="99">
        <v>0.25</v>
      </c>
      <c r="O159" s="99" t="s">
        <v>608</v>
      </c>
      <c r="P159" s="183"/>
      <c r="Q159" s="69"/>
      <c r="R159" s="202"/>
      <c r="S159" s="69"/>
      <c r="T159" s="66"/>
      <c r="U159" s="69"/>
    </row>
    <row r="160" spans="1:22" ht="39.950000000000003" customHeight="1">
      <c r="A160" s="287"/>
      <c r="B160" s="287"/>
      <c r="C160" s="66" t="s">
        <v>510</v>
      </c>
      <c r="D160" s="68">
        <v>0.03</v>
      </c>
      <c r="E160" s="81" t="s">
        <v>107</v>
      </c>
      <c r="F160" s="81">
        <v>1</v>
      </c>
      <c r="G160" s="8" t="s">
        <v>511</v>
      </c>
      <c r="H160" s="75">
        <v>43101</v>
      </c>
      <c r="I160" s="75">
        <v>43189</v>
      </c>
      <c r="J160" s="99">
        <v>1</v>
      </c>
      <c r="K160" s="66"/>
      <c r="L160" s="66"/>
      <c r="M160" s="66"/>
      <c r="N160" s="99">
        <v>1</v>
      </c>
      <c r="O160" s="99" t="s">
        <v>609</v>
      </c>
      <c r="P160" s="183"/>
      <c r="Q160" s="69"/>
      <c r="R160" s="202"/>
      <c r="S160" s="69"/>
      <c r="T160" s="66"/>
      <c r="U160" s="69"/>
    </row>
    <row r="161" spans="1:22" ht="39.950000000000003" customHeight="1">
      <c r="A161" s="287"/>
      <c r="B161" s="287"/>
      <c r="C161" s="66" t="s">
        <v>512</v>
      </c>
      <c r="D161" s="68">
        <v>0.03</v>
      </c>
      <c r="E161" s="81" t="s">
        <v>101</v>
      </c>
      <c r="F161" s="66">
        <v>0.8</v>
      </c>
      <c r="G161" s="8" t="s">
        <v>513</v>
      </c>
      <c r="H161" s="75">
        <v>43101</v>
      </c>
      <c r="I161" s="75">
        <v>43189</v>
      </c>
      <c r="J161" s="99">
        <v>1</v>
      </c>
      <c r="K161" s="66"/>
      <c r="L161" s="66"/>
      <c r="M161" s="66"/>
      <c r="N161" s="99">
        <v>1.08</v>
      </c>
      <c r="O161" s="99" t="s">
        <v>610</v>
      </c>
      <c r="P161" s="183"/>
      <c r="Q161" s="69"/>
      <c r="R161" s="202"/>
      <c r="S161" s="69"/>
      <c r="T161" s="66"/>
      <c r="U161" s="69"/>
    </row>
    <row r="162" spans="1:22" ht="39.950000000000003" customHeight="1">
      <c r="A162" s="287"/>
      <c r="B162" s="287"/>
      <c r="C162" s="66" t="s">
        <v>514</v>
      </c>
      <c r="D162" s="68">
        <v>0.02</v>
      </c>
      <c r="E162" s="81" t="s">
        <v>101</v>
      </c>
      <c r="F162" s="66">
        <v>1</v>
      </c>
      <c r="G162" s="8" t="s">
        <v>515</v>
      </c>
      <c r="H162" s="75">
        <v>43101</v>
      </c>
      <c r="I162" s="75">
        <v>43189</v>
      </c>
      <c r="J162" s="99">
        <v>1</v>
      </c>
      <c r="K162" s="66"/>
      <c r="L162" s="66"/>
      <c r="M162" s="66"/>
      <c r="N162" s="99">
        <v>0.76919999999999999</v>
      </c>
      <c r="O162" s="99" t="s">
        <v>611</v>
      </c>
      <c r="P162" s="183"/>
      <c r="Q162" s="69"/>
      <c r="R162" s="202"/>
      <c r="S162" s="69"/>
      <c r="T162" s="66"/>
      <c r="U162" s="69"/>
    </row>
    <row r="163" spans="1:22" ht="39.950000000000003" customHeight="1">
      <c r="A163" s="287"/>
      <c r="B163" s="287"/>
      <c r="C163" s="66" t="s">
        <v>516</v>
      </c>
      <c r="D163" s="68">
        <v>0.02</v>
      </c>
      <c r="E163" s="81" t="s">
        <v>101</v>
      </c>
      <c r="F163" s="66">
        <v>1</v>
      </c>
      <c r="G163" s="8" t="s">
        <v>517</v>
      </c>
      <c r="H163" s="75">
        <v>43101</v>
      </c>
      <c r="I163" s="75">
        <v>43189</v>
      </c>
      <c r="J163" s="99">
        <v>1</v>
      </c>
      <c r="K163" s="66"/>
      <c r="L163" s="66"/>
      <c r="M163" s="66"/>
      <c r="N163" s="99">
        <v>1</v>
      </c>
      <c r="O163" s="99" t="s">
        <v>612</v>
      </c>
      <c r="P163" s="183"/>
      <c r="Q163" s="69"/>
      <c r="R163" s="202"/>
      <c r="S163" s="69"/>
      <c r="T163" s="66"/>
      <c r="U163" s="69"/>
    </row>
    <row r="164" spans="1:22" ht="39.950000000000003" customHeight="1">
      <c r="A164" s="287"/>
      <c r="B164" s="287"/>
      <c r="C164" s="66" t="s">
        <v>518</v>
      </c>
      <c r="D164" s="68">
        <v>0.02</v>
      </c>
      <c r="E164" s="81" t="s">
        <v>107</v>
      </c>
      <c r="F164" s="81">
        <v>1</v>
      </c>
      <c r="G164" s="8" t="s">
        <v>519</v>
      </c>
      <c r="H164" s="75">
        <v>43191</v>
      </c>
      <c r="I164" s="75" t="s">
        <v>520</v>
      </c>
      <c r="J164" s="99">
        <v>0.5</v>
      </c>
      <c r="K164" s="66">
        <v>1</v>
      </c>
      <c r="L164" s="66"/>
      <c r="M164" s="66"/>
      <c r="N164" s="99">
        <v>0</v>
      </c>
      <c r="O164" s="99"/>
      <c r="P164" s="183"/>
      <c r="Q164" s="69"/>
      <c r="R164" s="202"/>
      <c r="S164" s="69"/>
      <c r="T164" s="66"/>
      <c r="U164" s="69"/>
    </row>
    <row r="165" spans="1:22" ht="39.950000000000003" customHeight="1">
      <c r="A165" s="287"/>
      <c r="B165" s="287"/>
      <c r="C165" s="66" t="s">
        <v>521</v>
      </c>
      <c r="D165" s="68">
        <v>0.03</v>
      </c>
      <c r="E165" s="81" t="s">
        <v>101</v>
      </c>
      <c r="F165" s="66">
        <v>0.85</v>
      </c>
      <c r="G165" s="8" t="s">
        <v>522</v>
      </c>
      <c r="H165" s="75">
        <v>43132</v>
      </c>
      <c r="I165" s="75">
        <v>43465</v>
      </c>
      <c r="J165" s="99">
        <v>0.25</v>
      </c>
      <c r="K165" s="66">
        <v>0.5</v>
      </c>
      <c r="L165" s="66">
        <v>0.75</v>
      </c>
      <c r="M165" s="66">
        <v>1</v>
      </c>
      <c r="N165" s="99">
        <v>0.1741</v>
      </c>
      <c r="O165" s="99" t="s">
        <v>613</v>
      </c>
      <c r="P165" s="183"/>
      <c r="Q165" s="69"/>
      <c r="R165" s="202"/>
      <c r="S165" s="69"/>
      <c r="T165" s="66"/>
      <c r="U165" s="69"/>
    </row>
    <row r="166" spans="1:22" ht="39.950000000000003" customHeight="1">
      <c r="A166" s="287"/>
      <c r="B166" s="287"/>
      <c r="C166" s="66" t="s">
        <v>521</v>
      </c>
      <c r="D166" s="68">
        <v>0.03</v>
      </c>
      <c r="E166" s="81" t="s">
        <v>101</v>
      </c>
      <c r="F166" s="66">
        <v>0.85</v>
      </c>
      <c r="G166" s="8" t="s">
        <v>523</v>
      </c>
      <c r="H166" s="75">
        <v>43132</v>
      </c>
      <c r="I166" s="75">
        <v>43465</v>
      </c>
      <c r="J166" s="99">
        <v>0.25</v>
      </c>
      <c r="K166" s="66">
        <v>0.5</v>
      </c>
      <c r="L166" s="66">
        <v>0.75</v>
      </c>
      <c r="M166" s="66">
        <v>1</v>
      </c>
      <c r="N166" s="99">
        <v>0.159</v>
      </c>
      <c r="O166" s="99" t="s">
        <v>614</v>
      </c>
      <c r="P166" s="183"/>
      <c r="Q166" s="69"/>
      <c r="R166" s="202"/>
      <c r="S166" s="69"/>
      <c r="T166" s="66"/>
      <c r="U166" s="69"/>
    </row>
    <row r="167" spans="1:22" ht="39.950000000000003" customHeight="1">
      <c r="A167" s="287"/>
      <c r="B167" s="287"/>
      <c r="C167" s="66" t="s">
        <v>521</v>
      </c>
      <c r="D167" s="68">
        <v>0.03</v>
      </c>
      <c r="E167" s="81" t="s">
        <v>101</v>
      </c>
      <c r="F167" s="66">
        <v>0.8</v>
      </c>
      <c r="G167" s="8" t="s">
        <v>524</v>
      </c>
      <c r="H167" s="75">
        <v>43132</v>
      </c>
      <c r="I167" s="75">
        <v>43465</v>
      </c>
      <c r="J167" s="99">
        <v>0.25</v>
      </c>
      <c r="K167" s="66">
        <v>0.5</v>
      </c>
      <c r="L167" s="66">
        <v>0.75</v>
      </c>
      <c r="M167" s="66">
        <v>1</v>
      </c>
      <c r="N167" s="99">
        <v>0.18179999999999999</v>
      </c>
      <c r="O167" s="99" t="s">
        <v>615</v>
      </c>
      <c r="P167" s="183"/>
      <c r="Q167" s="69"/>
      <c r="R167" s="202"/>
      <c r="S167" s="69"/>
      <c r="T167" s="66"/>
      <c r="U167" s="69"/>
    </row>
    <row r="168" spans="1:22" ht="39.950000000000003" customHeight="1">
      <c r="A168" s="287"/>
      <c r="B168" s="287"/>
      <c r="C168" s="66" t="s">
        <v>525</v>
      </c>
      <c r="D168" s="68">
        <v>0.03</v>
      </c>
      <c r="E168" s="81" t="s">
        <v>107</v>
      </c>
      <c r="F168" s="81">
        <v>4</v>
      </c>
      <c r="G168" s="8" t="s">
        <v>526</v>
      </c>
      <c r="H168" s="75">
        <v>43132</v>
      </c>
      <c r="I168" s="75">
        <v>43159</v>
      </c>
      <c r="J168" s="99">
        <v>1</v>
      </c>
      <c r="K168" s="66"/>
      <c r="L168" s="66"/>
      <c r="M168" s="66"/>
      <c r="N168" s="99">
        <v>0.5</v>
      </c>
      <c r="O168" s="99" t="s">
        <v>616</v>
      </c>
      <c r="P168" s="183"/>
      <c r="Q168" s="69"/>
      <c r="R168" s="202"/>
      <c r="S168" s="69"/>
      <c r="T168" s="66"/>
      <c r="U168" s="69"/>
    </row>
    <row r="169" spans="1:22" ht="39.950000000000003" customHeight="1">
      <c r="A169" s="287"/>
      <c r="B169" s="287"/>
      <c r="C169" s="66" t="s">
        <v>527</v>
      </c>
      <c r="D169" s="68">
        <v>0.03</v>
      </c>
      <c r="E169" s="81" t="s">
        <v>107</v>
      </c>
      <c r="F169" s="81">
        <v>4</v>
      </c>
      <c r="G169" s="8" t="s">
        <v>528</v>
      </c>
      <c r="H169" s="75">
        <v>43160</v>
      </c>
      <c r="I169" s="75">
        <v>43465</v>
      </c>
      <c r="J169" s="99">
        <v>0.25</v>
      </c>
      <c r="K169" s="66">
        <v>0.5</v>
      </c>
      <c r="L169" s="66">
        <v>0.75</v>
      </c>
      <c r="M169" s="66">
        <v>1</v>
      </c>
      <c r="N169" s="99">
        <v>0</v>
      </c>
      <c r="O169" s="99" t="s">
        <v>617</v>
      </c>
      <c r="P169" s="183"/>
      <c r="Q169" s="69"/>
      <c r="R169" s="202"/>
      <c r="S169" s="69"/>
      <c r="T169" s="66"/>
      <c r="U169" s="69"/>
    </row>
    <row r="170" spans="1:22" ht="39.950000000000003" customHeight="1">
      <c r="A170" s="287"/>
      <c r="B170" s="287"/>
      <c r="C170" s="66" t="s">
        <v>529</v>
      </c>
      <c r="D170" s="68">
        <v>0.02</v>
      </c>
      <c r="E170" s="81" t="s">
        <v>107</v>
      </c>
      <c r="F170" s="81">
        <v>1</v>
      </c>
      <c r="G170" s="8" t="s">
        <v>530</v>
      </c>
      <c r="H170" s="75">
        <v>43132</v>
      </c>
      <c r="I170" s="75">
        <v>43159</v>
      </c>
      <c r="J170" s="99">
        <v>1</v>
      </c>
      <c r="K170" s="66"/>
      <c r="L170" s="66"/>
      <c r="M170" s="66"/>
      <c r="N170" s="99">
        <v>0</v>
      </c>
      <c r="O170" s="100"/>
      <c r="P170" s="183"/>
      <c r="Q170" s="69"/>
      <c r="R170" s="202"/>
      <c r="S170" s="69"/>
      <c r="T170" s="66"/>
      <c r="U170" s="69"/>
    </row>
    <row r="171" spans="1:22" ht="39.950000000000003" customHeight="1">
      <c r="A171" s="288"/>
      <c r="B171" s="288"/>
      <c r="C171" s="66" t="s">
        <v>531</v>
      </c>
      <c r="D171" s="68">
        <v>0.03</v>
      </c>
      <c r="E171" s="81" t="s">
        <v>101</v>
      </c>
      <c r="F171" s="66">
        <v>1</v>
      </c>
      <c r="G171" s="8" t="s">
        <v>532</v>
      </c>
      <c r="H171" s="75">
        <v>43160</v>
      </c>
      <c r="I171" s="75">
        <v>43465</v>
      </c>
      <c r="J171" s="99">
        <v>0.25</v>
      </c>
      <c r="K171" s="66">
        <v>0.5</v>
      </c>
      <c r="L171" s="66">
        <v>0.75</v>
      </c>
      <c r="M171" s="66">
        <v>1</v>
      </c>
      <c r="N171" s="99">
        <v>0</v>
      </c>
      <c r="O171" s="100"/>
      <c r="P171" s="183"/>
      <c r="Q171" s="69"/>
      <c r="R171" s="202"/>
      <c r="S171" s="69"/>
      <c r="T171" s="66"/>
      <c r="U171" s="69"/>
    </row>
    <row r="172" spans="1:22" ht="39.950000000000003" customHeight="1">
      <c r="A172" s="73"/>
      <c r="B172" s="73"/>
      <c r="C172" s="83"/>
      <c r="D172" s="74">
        <f>SUM(D153:D171)</f>
        <v>0.50000000000000022</v>
      </c>
      <c r="E172" s="83"/>
      <c r="F172" s="84"/>
      <c r="G172" s="83"/>
      <c r="H172" s="83"/>
      <c r="I172" s="83"/>
      <c r="J172" s="83"/>
      <c r="K172" s="83"/>
      <c r="L172" s="83"/>
      <c r="M172" s="83"/>
      <c r="N172" s="83"/>
      <c r="O172" s="69"/>
      <c r="P172" s="73"/>
      <c r="Q172" s="69"/>
      <c r="R172" s="123"/>
      <c r="S172" s="69"/>
      <c r="T172" s="69"/>
      <c r="U172" s="69"/>
      <c r="V172" s="69"/>
    </row>
    <row r="173" spans="1:22" ht="39.950000000000003" customHeight="1">
      <c r="A173" s="294" t="s">
        <v>493</v>
      </c>
      <c r="B173" s="294"/>
      <c r="C173" s="294"/>
      <c r="D173" s="294"/>
      <c r="E173" s="294"/>
      <c r="F173" s="294"/>
      <c r="G173" s="294"/>
      <c r="H173" s="294"/>
      <c r="I173" s="294"/>
      <c r="J173" s="294"/>
      <c r="K173" s="294"/>
      <c r="L173" s="294"/>
      <c r="M173" s="294"/>
      <c r="N173" s="294"/>
      <c r="O173" s="294"/>
      <c r="P173" s="294"/>
      <c r="Q173" s="294"/>
      <c r="R173" s="294"/>
      <c r="S173" s="294"/>
      <c r="T173" s="294"/>
      <c r="U173" s="294"/>
      <c r="V173" s="294"/>
    </row>
    <row r="174" spans="1:22" ht="39.950000000000003" customHeight="1">
      <c r="A174" s="289" t="s">
        <v>99</v>
      </c>
      <c r="B174" s="289" t="s">
        <v>74</v>
      </c>
      <c r="C174" s="289" t="s">
        <v>65</v>
      </c>
      <c r="D174" s="289" t="s">
        <v>66</v>
      </c>
      <c r="E174" s="289" t="s">
        <v>67</v>
      </c>
      <c r="F174" s="309" t="s">
        <v>68</v>
      </c>
      <c r="G174" s="289" t="s">
        <v>69</v>
      </c>
      <c r="H174" s="290" t="s">
        <v>70</v>
      </c>
      <c r="I174" s="290"/>
      <c r="J174" s="290" t="s">
        <v>79</v>
      </c>
      <c r="K174" s="290"/>
      <c r="L174" s="290"/>
      <c r="M174" s="290"/>
      <c r="N174" s="271" t="s">
        <v>490</v>
      </c>
      <c r="O174" s="271"/>
      <c r="P174" s="271"/>
      <c r="Q174" s="271"/>
      <c r="R174" s="271"/>
      <c r="S174" s="271"/>
      <c r="T174" s="271"/>
      <c r="U174" s="271"/>
    </row>
    <row r="175" spans="1:22" ht="39.950000000000003" customHeight="1">
      <c r="A175" s="289"/>
      <c r="B175" s="289"/>
      <c r="C175" s="289"/>
      <c r="D175" s="289"/>
      <c r="E175" s="289"/>
      <c r="F175" s="309"/>
      <c r="G175" s="289"/>
      <c r="H175" s="310" t="s">
        <v>71</v>
      </c>
      <c r="I175" s="310" t="s">
        <v>176</v>
      </c>
      <c r="J175" s="13" t="s">
        <v>75</v>
      </c>
      <c r="K175" s="13" t="s">
        <v>76</v>
      </c>
      <c r="L175" s="13" t="s">
        <v>77</v>
      </c>
      <c r="M175" s="13" t="s">
        <v>78</v>
      </c>
      <c r="N175" s="272" t="s">
        <v>75</v>
      </c>
      <c r="O175" s="272"/>
      <c r="P175" s="272" t="s">
        <v>76</v>
      </c>
      <c r="Q175" s="272"/>
      <c r="R175" s="272" t="s">
        <v>77</v>
      </c>
      <c r="S175" s="272"/>
      <c r="T175" s="272" t="s">
        <v>78</v>
      </c>
      <c r="U175" s="272"/>
    </row>
    <row r="176" spans="1:22" ht="39.950000000000003" customHeight="1">
      <c r="A176" s="289"/>
      <c r="B176" s="289"/>
      <c r="C176" s="289"/>
      <c r="D176" s="289"/>
      <c r="E176" s="289"/>
      <c r="F176" s="309"/>
      <c r="G176" s="289"/>
      <c r="H176" s="310"/>
      <c r="I176" s="310"/>
      <c r="J176" s="87" t="s">
        <v>64</v>
      </c>
      <c r="K176" s="51" t="s">
        <v>64</v>
      </c>
      <c r="L176" s="51" t="s">
        <v>64</v>
      </c>
      <c r="M176" s="51" t="s">
        <v>64</v>
      </c>
      <c r="N176" s="64" t="s">
        <v>492</v>
      </c>
      <c r="O176" s="64" t="s">
        <v>491</v>
      </c>
      <c r="P176" s="64" t="s">
        <v>492</v>
      </c>
      <c r="Q176" s="64" t="s">
        <v>491</v>
      </c>
      <c r="R176" s="199" t="s">
        <v>492</v>
      </c>
      <c r="S176" s="64" t="s">
        <v>491</v>
      </c>
      <c r="T176" s="64" t="s">
        <v>492</v>
      </c>
      <c r="U176" s="64" t="s">
        <v>491</v>
      </c>
    </row>
    <row r="177" spans="1:22" ht="39.950000000000003" customHeight="1">
      <c r="A177" s="294" t="s">
        <v>371</v>
      </c>
      <c r="B177" s="294"/>
      <c r="C177" s="294"/>
      <c r="D177" s="294"/>
      <c r="E177" s="294"/>
      <c r="F177" s="294"/>
      <c r="G177" s="294"/>
      <c r="H177" s="294"/>
      <c r="I177" s="294"/>
      <c r="J177" s="294"/>
      <c r="K177" s="294"/>
      <c r="L177" s="294"/>
      <c r="M177" s="294"/>
      <c r="N177" s="294"/>
      <c r="O177" s="294"/>
      <c r="P177" s="294"/>
      <c r="Q177" s="294"/>
      <c r="R177" s="294"/>
      <c r="S177" s="294"/>
      <c r="T177" s="294"/>
      <c r="U177" s="294"/>
      <c r="V177" s="294"/>
    </row>
    <row r="178" spans="1:22" ht="39.950000000000003" customHeight="1">
      <c r="A178" s="300"/>
      <c r="B178" s="300"/>
      <c r="C178" s="42" t="s">
        <v>372</v>
      </c>
      <c r="D178" s="25">
        <v>0.25</v>
      </c>
      <c r="E178" s="56" t="s">
        <v>101</v>
      </c>
      <c r="F178" s="29">
        <v>0.9</v>
      </c>
      <c r="G178" s="43" t="s">
        <v>373</v>
      </c>
      <c r="H178" s="19">
        <v>43102</v>
      </c>
      <c r="I178" s="19">
        <v>43464</v>
      </c>
      <c r="J178" s="88"/>
      <c r="K178" s="28">
        <v>0.3</v>
      </c>
      <c r="L178" s="56"/>
      <c r="M178" s="29">
        <v>0.9</v>
      </c>
      <c r="N178" s="122">
        <v>0.2</v>
      </c>
      <c r="O178" s="93" t="s">
        <v>618</v>
      </c>
      <c r="P178" s="73"/>
      <c r="Q178" s="69"/>
      <c r="R178" s="123"/>
      <c r="S178" s="69"/>
      <c r="T178" s="69"/>
      <c r="U178" s="69"/>
    </row>
    <row r="179" spans="1:22" ht="39.950000000000003" customHeight="1">
      <c r="A179" s="300"/>
      <c r="B179" s="300"/>
      <c r="C179" s="44" t="s">
        <v>374</v>
      </c>
      <c r="D179" s="25">
        <v>0.25</v>
      </c>
      <c r="E179" s="56" t="s">
        <v>101</v>
      </c>
      <c r="F179" s="29">
        <v>0.8</v>
      </c>
      <c r="G179" s="48" t="s">
        <v>375</v>
      </c>
      <c r="H179" s="19">
        <v>43102</v>
      </c>
      <c r="I179" s="19">
        <v>43464</v>
      </c>
      <c r="J179" s="88"/>
      <c r="K179" s="28">
        <v>0.3</v>
      </c>
      <c r="L179" s="56"/>
      <c r="M179" s="29">
        <v>0.8</v>
      </c>
      <c r="N179" s="122">
        <v>0.5</v>
      </c>
      <c r="O179" s="93" t="s">
        <v>619</v>
      </c>
      <c r="P179" s="73"/>
      <c r="Q179" s="69"/>
      <c r="R179" s="123"/>
      <c r="S179" s="69"/>
      <c r="T179" s="69"/>
      <c r="U179" s="69"/>
    </row>
    <row r="180" spans="1:22" ht="39.950000000000003" customHeight="1">
      <c r="A180" s="73"/>
      <c r="B180" s="73"/>
      <c r="C180" s="73"/>
      <c r="D180" s="74">
        <f>SUM(D178:D179)</f>
        <v>0.5</v>
      </c>
      <c r="E180" s="73"/>
      <c r="F180" s="55"/>
      <c r="G180" s="73"/>
      <c r="H180" s="73"/>
      <c r="I180" s="73"/>
      <c r="J180" s="73"/>
      <c r="K180" s="73"/>
      <c r="L180" s="73"/>
      <c r="M180" s="73"/>
      <c r="N180" s="73"/>
      <c r="O180" s="69"/>
      <c r="P180" s="73"/>
      <c r="Q180" s="69"/>
      <c r="R180" s="123"/>
      <c r="S180" s="69"/>
      <c r="T180" s="69"/>
      <c r="U180" s="69"/>
      <c r="V180" s="69"/>
    </row>
    <row r="181" spans="1:22" ht="39.950000000000003" customHeight="1">
      <c r="A181" s="294" t="s">
        <v>493</v>
      </c>
      <c r="B181" s="294"/>
      <c r="C181" s="294"/>
      <c r="D181" s="294"/>
      <c r="E181" s="294"/>
      <c r="F181" s="294"/>
      <c r="G181" s="294"/>
      <c r="H181" s="294"/>
      <c r="I181" s="294"/>
      <c r="J181" s="294"/>
      <c r="K181" s="294"/>
      <c r="L181" s="294"/>
      <c r="M181" s="294"/>
      <c r="N181" s="294"/>
      <c r="O181" s="294"/>
      <c r="P181" s="294"/>
      <c r="Q181" s="294"/>
      <c r="R181" s="294"/>
      <c r="S181" s="294"/>
      <c r="T181" s="294"/>
      <c r="U181" s="294"/>
      <c r="V181" s="294"/>
    </row>
    <row r="182" spans="1:22" ht="39.950000000000003" customHeight="1">
      <c r="A182" s="289" t="s">
        <v>99</v>
      </c>
      <c r="B182" s="289" t="s">
        <v>74</v>
      </c>
      <c r="C182" s="289" t="s">
        <v>65</v>
      </c>
      <c r="D182" s="289" t="s">
        <v>66</v>
      </c>
      <c r="E182" s="289" t="s">
        <v>67</v>
      </c>
      <c r="F182" s="309" t="s">
        <v>68</v>
      </c>
      <c r="G182" s="289" t="s">
        <v>69</v>
      </c>
      <c r="H182" s="290" t="s">
        <v>70</v>
      </c>
      <c r="I182" s="290"/>
      <c r="J182" s="290" t="s">
        <v>79</v>
      </c>
      <c r="K182" s="290"/>
      <c r="L182" s="290"/>
      <c r="M182" s="290"/>
      <c r="N182" s="271" t="s">
        <v>490</v>
      </c>
      <c r="O182" s="271"/>
      <c r="P182" s="271"/>
      <c r="Q182" s="271"/>
      <c r="R182" s="271"/>
      <c r="S182" s="271"/>
      <c r="T182" s="271"/>
      <c r="U182" s="271"/>
    </row>
    <row r="183" spans="1:22" ht="39.950000000000003" customHeight="1">
      <c r="A183" s="289"/>
      <c r="B183" s="289"/>
      <c r="C183" s="289"/>
      <c r="D183" s="289"/>
      <c r="E183" s="289"/>
      <c r="F183" s="309"/>
      <c r="G183" s="289"/>
      <c r="H183" s="310" t="s">
        <v>71</v>
      </c>
      <c r="I183" s="310" t="s">
        <v>176</v>
      </c>
      <c r="J183" s="13" t="s">
        <v>75</v>
      </c>
      <c r="K183" s="13" t="s">
        <v>76</v>
      </c>
      <c r="L183" s="13" t="s">
        <v>77</v>
      </c>
      <c r="M183" s="13" t="s">
        <v>78</v>
      </c>
      <c r="N183" s="272" t="s">
        <v>75</v>
      </c>
      <c r="O183" s="272"/>
      <c r="P183" s="272" t="s">
        <v>76</v>
      </c>
      <c r="Q183" s="272"/>
      <c r="R183" s="272" t="s">
        <v>77</v>
      </c>
      <c r="S183" s="272"/>
      <c r="T183" s="272" t="s">
        <v>78</v>
      </c>
      <c r="U183" s="272"/>
    </row>
    <row r="184" spans="1:22" ht="39.950000000000003" customHeight="1">
      <c r="A184" s="289"/>
      <c r="B184" s="289"/>
      <c r="C184" s="289"/>
      <c r="D184" s="289"/>
      <c r="E184" s="289"/>
      <c r="F184" s="309"/>
      <c r="G184" s="289"/>
      <c r="H184" s="310"/>
      <c r="I184" s="310"/>
      <c r="J184" s="87" t="s">
        <v>64</v>
      </c>
      <c r="K184" s="51" t="s">
        <v>64</v>
      </c>
      <c r="L184" s="51" t="s">
        <v>64</v>
      </c>
      <c r="M184" s="51" t="s">
        <v>64</v>
      </c>
      <c r="N184" s="64" t="s">
        <v>492</v>
      </c>
      <c r="O184" s="64" t="s">
        <v>491</v>
      </c>
      <c r="P184" s="64" t="s">
        <v>492</v>
      </c>
      <c r="Q184" s="64" t="s">
        <v>491</v>
      </c>
      <c r="R184" s="199" t="s">
        <v>492</v>
      </c>
      <c r="S184" s="64" t="s">
        <v>491</v>
      </c>
      <c r="T184" s="64" t="s">
        <v>492</v>
      </c>
      <c r="U184" s="64" t="s">
        <v>491</v>
      </c>
    </row>
    <row r="185" spans="1:22" ht="39.950000000000003" customHeight="1">
      <c r="A185" s="294" t="s">
        <v>376</v>
      </c>
      <c r="B185" s="294"/>
      <c r="C185" s="294"/>
      <c r="D185" s="294"/>
      <c r="E185" s="294"/>
      <c r="F185" s="294"/>
      <c r="G185" s="294"/>
      <c r="H185" s="294"/>
      <c r="I185" s="294"/>
      <c r="J185" s="294"/>
      <c r="K185" s="294"/>
      <c r="L185" s="294"/>
      <c r="M185" s="294"/>
      <c r="N185" s="294"/>
      <c r="O185" s="294"/>
      <c r="P185" s="294"/>
      <c r="Q185" s="294"/>
      <c r="R185" s="294"/>
      <c r="S185" s="294"/>
      <c r="T185" s="294"/>
      <c r="U185" s="294"/>
      <c r="V185" s="294"/>
    </row>
    <row r="186" spans="1:22" ht="39.950000000000003" customHeight="1">
      <c r="A186" s="292" t="s">
        <v>178</v>
      </c>
      <c r="B186" s="277" t="s">
        <v>179</v>
      </c>
      <c r="C186" s="30" t="s">
        <v>377</v>
      </c>
      <c r="D186" s="31">
        <v>0.09</v>
      </c>
      <c r="E186" s="56" t="s">
        <v>107</v>
      </c>
      <c r="F186" s="56">
        <v>4</v>
      </c>
      <c r="G186" s="56" t="s">
        <v>378</v>
      </c>
      <c r="H186" s="26">
        <v>43101</v>
      </c>
      <c r="I186" s="26">
        <v>43465</v>
      </c>
      <c r="J186" s="31">
        <v>0.25</v>
      </c>
      <c r="K186" s="27">
        <v>2</v>
      </c>
      <c r="L186" s="27">
        <v>3</v>
      </c>
      <c r="M186" s="27">
        <v>4</v>
      </c>
      <c r="N186" s="39">
        <v>0.5</v>
      </c>
      <c r="O186" s="115" t="s">
        <v>620</v>
      </c>
      <c r="P186" s="73"/>
      <c r="Q186" s="69"/>
      <c r="R186" s="123"/>
      <c r="S186" s="69"/>
      <c r="T186" s="69"/>
      <c r="U186" s="69"/>
    </row>
    <row r="187" spans="1:22" ht="39.950000000000003" customHeight="1">
      <c r="A187" s="292"/>
      <c r="B187" s="277"/>
      <c r="C187" s="56" t="s">
        <v>379</v>
      </c>
      <c r="D187" s="31">
        <v>0.04</v>
      </c>
      <c r="E187" s="56" t="s">
        <v>107</v>
      </c>
      <c r="F187" s="56">
        <v>1</v>
      </c>
      <c r="G187" s="56" t="s">
        <v>380</v>
      </c>
      <c r="H187" s="26">
        <v>43101</v>
      </c>
      <c r="I187" s="26">
        <v>43465</v>
      </c>
      <c r="J187" s="31">
        <v>0.25</v>
      </c>
      <c r="K187" s="32">
        <v>0.5</v>
      </c>
      <c r="L187" s="32">
        <v>0.75</v>
      </c>
      <c r="M187" s="32">
        <v>1</v>
      </c>
      <c r="N187" s="39">
        <v>0.25</v>
      </c>
      <c r="O187" s="115" t="s">
        <v>621</v>
      </c>
      <c r="P187" s="73"/>
      <c r="Q187" s="69"/>
      <c r="R187" s="123"/>
      <c r="S187" s="69"/>
      <c r="T187" s="69"/>
      <c r="U187" s="69"/>
    </row>
    <row r="188" spans="1:22" ht="39.950000000000003" customHeight="1">
      <c r="A188" s="292"/>
      <c r="B188" s="277"/>
      <c r="C188" s="56" t="s">
        <v>381</v>
      </c>
      <c r="D188" s="31">
        <v>0.09</v>
      </c>
      <c r="E188" s="56" t="s">
        <v>107</v>
      </c>
      <c r="F188" s="56">
        <v>2</v>
      </c>
      <c r="G188" s="56" t="s">
        <v>382</v>
      </c>
      <c r="H188" s="26">
        <v>43101</v>
      </c>
      <c r="I188" s="26">
        <v>43373</v>
      </c>
      <c r="J188" s="31">
        <v>0.5</v>
      </c>
      <c r="K188" s="27"/>
      <c r="L188" s="27">
        <v>2</v>
      </c>
      <c r="M188" s="27"/>
      <c r="N188" s="39">
        <v>0</v>
      </c>
      <c r="O188" s="123" t="s">
        <v>622</v>
      </c>
      <c r="P188" s="73"/>
      <c r="Q188" s="69"/>
      <c r="R188" s="123"/>
      <c r="S188" s="69"/>
      <c r="T188" s="69"/>
      <c r="U188" s="69"/>
    </row>
    <row r="189" spans="1:22" ht="39.950000000000003" customHeight="1">
      <c r="A189" s="292"/>
      <c r="B189" s="277"/>
      <c r="C189" s="56" t="s">
        <v>383</v>
      </c>
      <c r="D189" s="31">
        <v>0.09</v>
      </c>
      <c r="E189" s="56" t="s">
        <v>107</v>
      </c>
      <c r="F189" s="56">
        <v>0.4</v>
      </c>
      <c r="G189" s="56" t="s">
        <v>384</v>
      </c>
      <c r="H189" s="26">
        <v>43101</v>
      </c>
      <c r="I189" s="26">
        <v>43465</v>
      </c>
      <c r="J189" s="31">
        <v>0.25</v>
      </c>
      <c r="K189" s="33">
        <v>0.2</v>
      </c>
      <c r="L189" s="33">
        <v>0.3</v>
      </c>
      <c r="M189" s="33">
        <v>0.4</v>
      </c>
      <c r="N189" s="39">
        <v>0.25</v>
      </c>
      <c r="O189" s="115" t="s">
        <v>623</v>
      </c>
      <c r="P189" s="73"/>
      <c r="Q189" s="69"/>
      <c r="R189" s="123"/>
      <c r="S189" s="69"/>
      <c r="T189" s="69"/>
      <c r="U189" s="69"/>
    </row>
    <row r="190" spans="1:22" ht="39.950000000000003" customHeight="1">
      <c r="A190" s="292"/>
      <c r="B190" s="277"/>
      <c r="C190" s="56" t="s">
        <v>385</v>
      </c>
      <c r="D190" s="31">
        <v>0.04</v>
      </c>
      <c r="E190" s="56" t="s">
        <v>107</v>
      </c>
      <c r="F190" s="56">
        <v>4</v>
      </c>
      <c r="G190" s="56" t="s">
        <v>386</v>
      </c>
      <c r="H190" s="26">
        <v>43101</v>
      </c>
      <c r="I190" s="26">
        <v>43465</v>
      </c>
      <c r="J190" s="31">
        <v>0.25</v>
      </c>
      <c r="K190" s="27">
        <v>2</v>
      </c>
      <c r="L190" s="27">
        <v>3</v>
      </c>
      <c r="M190" s="27">
        <v>4</v>
      </c>
      <c r="N190" s="39">
        <v>0.25</v>
      </c>
      <c r="O190" s="123" t="s">
        <v>624</v>
      </c>
      <c r="P190" s="73"/>
      <c r="Q190" s="69"/>
      <c r="R190" s="123"/>
      <c r="S190" s="69"/>
      <c r="T190" s="69"/>
      <c r="U190" s="69"/>
    </row>
    <row r="191" spans="1:22" ht="39.950000000000003" customHeight="1">
      <c r="A191" s="292"/>
      <c r="B191" s="277"/>
      <c r="C191" s="56" t="s">
        <v>387</v>
      </c>
      <c r="D191" s="31">
        <v>0.06</v>
      </c>
      <c r="E191" s="56" t="s">
        <v>107</v>
      </c>
      <c r="F191" s="56">
        <v>6</v>
      </c>
      <c r="G191" s="56" t="s">
        <v>388</v>
      </c>
      <c r="H191" s="26">
        <v>43101</v>
      </c>
      <c r="I191" s="26">
        <v>43465</v>
      </c>
      <c r="J191" s="31">
        <v>0.25</v>
      </c>
      <c r="K191" s="27">
        <v>3</v>
      </c>
      <c r="L191" s="27">
        <v>4</v>
      </c>
      <c r="M191" s="27">
        <v>6</v>
      </c>
      <c r="N191" s="39">
        <v>0.5</v>
      </c>
      <c r="O191" s="123" t="s">
        <v>625</v>
      </c>
      <c r="P191" s="73"/>
      <c r="Q191" s="69"/>
      <c r="R191" s="123"/>
      <c r="S191" s="69"/>
      <c r="T191" s="69"/>
      <c r="U191" s="69"/>
    </row>
    <row r="192" spans="1:22" ht="39.950000000000003" customHeight="1">
      <c r="A192" s="292"/>
      <c r="B192" s="277"/>
      <c r="C192" s="56" t="s">
        <v>389</v>
      </c>
      <c r="D192" s="31">
        <v>0.09</v>
      </c>
      <c r="E192" s="56" t="s">
        <v>107</v>
      </c>
      <c r="F192" s="56">
        <v>4</v>
      </c>
      <c r="G192" s="56" t="s">
        <v>390</v>
      </c>
      <c r="H192" s="26">
        <v>43101</v>
      </c>
      <c r="I192" s="26">
        <v>43465</v>
      </c>
      <c r="J192" s="31">
        <v>0.25</v>
      </c>
      <c r="K192" s="27">
        <v>2</v>
      </c>
      <c r="L192" s="27">
        <v>3</v>
      </c>
      <c r="M192" s="27">
        <v>4</v>
      </c>
      <c r="N192" s="39">
        <v>0.25</v>
      </c>
      <c r="O192" s="123" t="s">
        <v>626</v>
      </c>
      <c r="P192" s="73"/>
      <c r="Q192" s="69"/>
      <c r="R192" s="123"/>
      <c r="S192" s="69"/>
      <c r="T192" s="69"/>
      <c r="U192" s="69"/>
    </row>
    <row r="193" spans="1:22" ht="39.950000000000003" customHeight="1">
      <c r="A193" s="73"/>
      <c r="B193" s="73"/>
      <c r="C193" s="73"/>
      <c r="D193" s="74">
        <f>SUM(D186:D192)</f>
        <v>0.5</v>
      </c>
      <c r="E193" s="73"/>
      <c r="F193" s="55"/>
      <c r="G193" s="73"/>
      <c r="H193" s="73"/>
      <c r="I193" s="73"/>
      <c r="J193" s="73"/>
      <c r="K193" s="73"/>
      <c r="L193" s="73"/>
      <c r="M193" s="73"/>
      <c r="N193" s="73"/>
      <c r="O193" s="69"/>
      <c r="P193" s="73"/>
      <c r="Q193" s="69"/>
      <c r="R193" s="123"/>
      <c r="S193" s="69"/>
      <c r="T193" s="69"/>
      <c r="U193" s="69"/>
      <c r="V193" s="69"/>
    </row>
    <row r="194" spans="1:22" ht="39.950000000000003" customHeight="1">
      <c r="A194" s="294" t="s">
        <v>493</v>
      </c>
      <c r="B194" s="294"/>
      <c r="C194" s="294"/>
      <c r="D194" s="294"/>
      <c r="E194" s="294"/>
      <c r="F194" s="294"/>
      <c r="G194" s="294"/>
      <c r="H194" s="294"/>
      <c r="I194" s="294"/>
      <c r="J194" s="294"/>
      <c r="K194" s="294"/>
      <c r="L194" s="294"/>
      <c r="M194" s="294"/>
      <c r="N194" s="294"/>
      <c r="O194" s="294"/>
      <c r="P194" s="294"/>
      <c r="Q194" s="294"/>
      <c r="R194" s="294"/>
      <c r="S194" s="294"/>
      <c r="T194" s="294"/>
      <c r="U194" s="294"/>
      <c r="V194" s="294"/>
    </row>
    <row r="195" spans="1:22" ht="39.950000000000003" customHeight="1">
      <c r="A195" s="289" t="s">
        <v>99</v>
      </c>
      <c r="B195" s="289" t="s">
        <v>74</v>
      </c>
      <c r="C195" s="289" t="s">
        <v>65</v>
      </c>
      <c r="D195" s="289" t="s">
        <v>66</v>
      </c>
      <c r="E195" s="289" t="s">
        <v>67</v>
      </c>
      <c r="F195" s="309" t="s">
        <v>68</v>
      </c>
      <c r="G195" s="289" t="s">
        <v>69</v>
      </c>
      <c r="H195" s="290" t="s">
        <v>70</v>
      </c>
      <c r="I195" s="290"/>
      <c r="J195" s="290" t="s">
        <v>79</v>
      </c>
      <c r="K195" s="290"/>
      <c r="L195" s="290"/>
      <c r="M195" s="290"/>
      <c r="N195" s="271" t="s">
        <v>490</v>
      </c>
      <c r="O195" s="271"/>
      <c r="P195" s="271"/>
      <c r="Q195" s="271"/>
      <c r="R195" s="271"/>
      <c r="S195" s="271"/>
      <c r="T195" s="271"/>
      <c r="U195" s="271"/>
    </row>
    <row r="196" spans="1:22" ht="39.950000000000003" customHeight="1">
      <c r="A196" s="289"/>
      <c r="B196" s="289"/>
      <c r="C196" s="289"/>
      <c r="D196" s="289"/>
      <c r="E196" s="289"/>
      <c r="F196" s="309"/>
      <c r="G196" s="289"/>
      <c r="H196" s="310" t="s">
        <v>71</v>
      </c>
      <c r="I196" s="310" t="s">
        <v>176</v>
      </c>
      <c r="J196" s="13" t="s">
        <v>75</v>
      </c>
      <c r="K196" s="13" t="s">
        <v>76</v>
      </c>
      <c r="L196" s="13" t="s">
        <v>77</v>
      </c>
      <c r="M196" s="13" t="s">
        <v>78</v>
      </c>
      <c r="N196" s="272" t="s">
        <v>75</v>
      </c>
      <c r="O196" s="272"/>
      <c r="P196" s="272" t="s">
        <v>76</v>
      </c>
      <c r="Q196" s="272"/>
      <c r="R196" s="272" t="s">
        <v>77</v>
      </c>
      <c r="S196" s="272"/>
      <c r="T196" s="272" t="s">
        <v>78</v>
      </c>
      <c r="U196" s="272"/>
    </row>
    <row r="197" spans="1:22" ht="39.950000000000003" customHeight="1">
      <c r="A197" s="289"/>
      <c r="B197" s="289"/>
      <c r="C197" s="289"/>
      <c r="D197" s="289"/>
      <c r="E197" s="289"/>
      <c r="F197" s="309"/>
      <c r="G197" s="289"/>
      <c r="H197" s="310"/>
      <c r="I197" s="310"/>
      <c r="J197" s="87" t="s">
        <v>64</v>
      </c>
      <c r="K197" s="51" t="s">
        <v>64</v>
      </c>
      <c r="L197" s="51" t="s">
        <v>64</v>
      </c>
      <c r="M197" s="51" t="s">
        <v>64</v>
      </c>
      <c r="N197" s="64" t="s">
        <v>492</v>
      </c>
      <c r="O197" s="64" t="s">
        <v>491</v>
      </c>
      <c r="P197" s="64" t="s">
        <v>492</v>
      </c>
      <c r="Q197" s="64" t="s">
        <v>491</v>
      </c>
      <c r="R197" s="199" t="s">
        <v>492</v>
      </c>
      <c r="S197" s="64" t="s">
        <v>491</v>
      </c>
      <c r="T197" s="64" t="s">
        <v>492</v>
      </c>
      <c r="U197" s="64" t="s">
        <v>491</v>
      </c>
    </row>
    <row r="198" spans="1:22" ht="39.950000000000003" customHeight="1">
      <c r="A198" s="294" t="s">
        <v>391</v>
      </c>
      <c r="B198" s="294"/>
      <c r="C198" s="294"/>
      <c r="D198" s="294"/>
      <c r="E198" s="294"/>
      <c r="F198" s="294"/>
      <c r="G198" s="294"/>
      <c r="H198" s="294"/>
      <c r="I198" s="294"/>
      <c r="J198" s="294"/>
      <c r="K198" s="294"/>
      <c r="L198" s="294"/>
      <c r="M198" s="294"/>
      <c r="N198" s="294"/>
      <c r="O198" s="294"/>
      <c r="P198" s="294"/>
      <c r="Q198" s="294"/>
      <c r="R198" s="294"/>
      <c r="S198" s="294"/>
      <c r="T198" s="294"/>
      <c r="U198" s="294"/>
      <c r="V198" s="294"/>
    </row>
    <row r="199" spans="1:22" ht="39.950000000000003" customHeight="1">
      <c r="A199" s="298" t="s">
        <v>178</v>
      </c>
      <c r="B199" s="298" t="s">
        <v>179</v>
      </c>
      <c r="C199" s="94" t="s">
        <v>392</v>
      </c>
      <c r="D199" s="34">
        <v>1.125E-2</v>
      </c>
      <c r="E199" s="21" t="s">
        <v>107</v>
      </c>
      <c r="F199" s="14">
        <v>150</v>
      </c>
      <c r="G199" s="56" t="s">
        <v>393</v>
      </c>
      <c r="H199" s="26">
        <v>43101</v>
      </c>
      <c r="I199" s="26">
        <v>43404</v>
      </c>
      <c r="J199" s="21">
        <v>0.3</v>
      </c>
      <c r="K199" s="21">
        <v>0.6</v>
      </c>
      <c r="L199" s="21">
        <v>0.9</v>
      </c>
      <c r="M199" s="21">
        <v>1</v>
      </c>
      <c r="N199" s="164">
        <v>0.81</v>
      </c>
      <c r="O199" s="165" t="s">
        <v>627</v>
      </c>
      <c r="P199" s="191">
        <f>96/150</f>
        <v>0.64</v>
      </c>
      <c r="Q199" s="79" t="s">
        <v>819</v>
      </c>
      <c r="R199" s="123"/>
      <c r="S199" s="69"/>
      <c r="T199" s="69"/>
      <c r="U199" s="69"/>
    </row>
    <row r="200" spans="1:22" ht="39.950000000000003" customHeight="1">
      <c r="A200" s="296"/>
      <c r="B200" s="296"/>
      <c r="C200" s="94" t="s">
        <v>394</v>
      </c>
      <c r="D200" s="34">
        <v>6.2500000000000003E-3</v>
      </c>
      <c r="E200" s="21" t="s">
        <v>107</v>
      </c>
      <c r="F200" s="14">
        <v>1</v>
      </c>
      <c r="G200" s="277" t="s">
        <v>395</v>
      </c>
      <c r="H200" s="299">
        <v>43101</v>
      </c>
      <c r="I200" s="299">
        <v>43220</v>
      </c>
      <c r="J200" s="21">
        <v>0.75</v>
      </c>
      <c r="K200" s="21">
        <v>1</v>
      </c>
      <c r="L200" s="21"/>
      <c r="M200" s="21"/>
      <c r="N200" s="164">
        <v>0.4</v>
      </c>
      <c r="O200" s="165" t="s">
        <v>628</v>
      </c>
      <c r="P200" s="192">
        <v>1</v>
      </c>
      <c r="Q200" s="335" t="s">
        <v>800</v>
      </c>
      <c r="R200" s="123"/>
      <c r="S200" s="69"/>
      <c r="T200" s="69"/>
      <c r="U200" s="69"/>
    </row>
    <row r="201" spans="1:22" ht="39.950000000000003" customHeight="1">
      <c r="A201" s="296"/>
      <c r="B201" s="296"/>
      <c r="C201" s="94" t="s">
        <v>396</v>
      </c>
      <c r="D201" s="34">
        <v>6.2500000000000003E-3</v>
      </c>
      <c r="E201" s="21" t="s">
        <v>107</v>
      </c>
      <c r="F201" s="14">
        <v>3</v>
      </c>
      <c r="G201" s="277"/>
      <c r="H201" s="299"/>
      <c r="I201" s="299"/>
      <c r="J201" s="21">
        <v>0.75</v>
      </c>
      <c r="K201" s="21">
        <v>1</v>
      </c>
      <c r="L201" s="21"/>
      <c r="M201" s="21"/>
      <c r="N201" s="164">
        <v>0.4</v>
      </c>
      <c r="O201" s="165" t="s">
        <v>629</v>
      </c>
      <c r="P201" s="192">
        <v>0.75</v>
      </c>
      <c r="Q201" s="336"/>
      <c r="R201" s="123"/>
      <c r="S201" s="69"/>
      <c r="T201" s="69"/>
      <c r="U201" s="69"/>
    </row>
    <row r="202" spans="1:22" ht="39.950000000000003" customHeight="1">
      <c r="A202" s="296"/>
      <c r="B202" s="296"/>
      <c r="C202" s="94" t="s">
        <v>397</v>
      </c>
      <c r="D202" s="34">
        <v>1.125E-2</v>
      </c>
      <c r="E202" s="21" t="s">
        <v>107</v>
      </c>
      <c r="F202" s="14">
        <v>3</v>
      </c>
      <c r="G202" s="56" t="s">
        <v>398</v>
      </c>
      <c r="H202" s="26">
        <v>43101</v>
      </c>
      <c r="I202" s="26">
        <v>43251</v>
      </c>
      <c r="J202" s="21">
        <v>0.6</v>
      </c>
      <c r="K202" s="21">
        <v>1</v>
      </c>
      <c r="L202" s="21"/>
      <c r="M202" s="21"/>
      <c r="N202" s="164">
        <v>0.2</v>
      </c>
      <c r="O202" s="165" t="s">
        <v>630</v>
      </c>
      <c r="P202" s="193">
        <v>0.33</v>
      </c>
      <c r="Q202" s="79" t="s">
        <v>801</v>
      </c>
      <c r="R202" s="123"/>
      <c r="S202" s="69"/>
      <c r="T202" s="69"/>
      <c r="U202" s="69"/>
    </row>
    <row r="203" spans="1:22" ht="39.950000000000003" customHeight="1">
      <c r="A203" s="296"/>
      <c r="B203" s="296"/>
      <c r="C203" s="94" t="s">
        <v>399</v>
      </c>
      <c r="D203" s="34">
        <v>1.125E-2</v>
      </c>
      <c r="E203" s="21" t="s">
        <v>107</v>
      </c>
      <c r="F203" s="14">
        <v>1</v>
      </c>
      <c r="G203" s="56" t="s">
        <v>400</v>
      </c>
      <c r="H203" s="26">
        <v>43101</v>
      </c>
      <c r="I203" s="26">
        <v>43434</v>
      </c>
      <c r="J203" s="21">
        <v>0.27</v>
      </c>
      <c r="K203" s="21">
        <v>0.54</v>
      </c>
      <c r="L203" s="21">
        <v>0.81</v>
      </c>
      <c r="M203" s="21">
        <v>1</v>
      </c>
      <c r="N203" s="166">
        <v>0</v>
      </c>
      <c r="O203" s="167" t="s">
        <v>631</v>
      </c>
      <c r="P203" s="74">
        <v>0.5</v>
      </c>
      <c r="Q203" s="194" t="s">
        <v>796</v>
      </c>
      <c r="R203" s="123"/>
      <c r="S203" s="69"/>
      <c r="T203" s="69"/>
      <c r="U203" s="69"/>
    </row>
    <row r="204" spans="1:22" ht="39.950000000000003" customHeight="1">
      <c r="A204" s="296"/>
      <c r="B204" s="296"/>
      <c r="C204" s="40" t="s">
        <v>401</v>
      </c>
      <c r="D204" s="34">
        <v>1.125E-2</v>
      </c>
      <c r="E204" s="21" t="s">
        <v>101</v>
      </c>
      <c r="F204" s="21">
        <v>0.9</v>
      </c>
      <c r="G204" s="56" t="s">
        <v>402</v>
      </c>
      <c r="H204" s="26">
        <v>43101</v>
      </c>
      <c r="I204" s="26">
        <v>43434</v>
      </c>
      <c r="J204" s="21">
        <v>0.27</v>
      </c>
      <c r="K204" s="21">
        <v>0.54</v>
      </c>
      <c r="L204" s="21">
        <v>0.81</v>
      </c>
      <c r="M204" s="21">
        <v>1</v>
      </c>
      <c r="N204" s="166">
        <v>0.15</v>
      </c>
      <c r="O204" s="165" t="s">
        <v>632</v>
      </c>
      <c r="P204" s="74">
        <v>0.4</v>
      </c>
      <c r="Q204" s="195" t="s">
        <v>797</v>
      </c>
      <c r="R204" s="123"/>
      <c r="S204" s="69"/>
      <c r="T204" s="69"/>
      <c r="U204" s="69"/>
    </row>
    <row r="205" spans="1:22" ht="39.950000000000003" customHeight="1">
      <c r="A205" s="296"/>
      <c r="B205" s="296"/>
      <c r="C205" s="40" t="s">
        <v>403</v>
      </c>
      <c r="D205" s="34">
        <v>1.125E-2</v>
      </c>
      <c r="E205" s="21" t="s">
        <v>107</v>
      </c>
      <c r="F205" s="14">
        <v>2</v>
      </c>
      <c r="G205" s="56" t="s">
        <v>404</v>
      </c>
      <c r="H205" s="26">
        <v>43101</v>
      </c>
      <c r="I205" s="26">
        <v>43434</v>
      </c>
      <c r="J205" s="21">
        <v>0.27</v>
      </c>
      <c r="K205" s="21">
        <v>0.54</v>
      </c>
      <c r="L205" s="21">
        <v>0.81</v>
      </c>
      <c r="M205" s="21">
        <v>1</v>
      </c>
      <c r="N205" s="166">
        <v>0.15</v>
      </c>
      <c r="O205" s="168" t="s">
        <v>633</v>
      </c>
      <c r="P205" s="74">
        <v>0.4</v>
      </c>
      <c r="Q205" s="195" t="s">
        <v>798</v>
      </c>
      <c r="R205" s="123"/>
      <c r="S205" s="69"/>
      <c r="T205" s="69"/>
      <c r="U205" s="69"/>
    </row>
    <row r="206" spans="1:22" ht="39.950000000000003" customHeight="1">
      <c r="A206" s="296"/>
      <c r="B206" s="296"/>
      <c r="C206" s="40" t="s">
        <v>405</v>
      </c>
      <c r="D206" s="34">
        <v>1.125E-2</v>
      </c>
      <c r="E206" s="21" t="s">
        <v>107</v>
      </c>
      <c r="F206" s="14">
        <v>1</v>
      </c>
      <c r="G206" s="56" t="s">
        <v>406</v>
      </c>
      <c r="H206" s="26">
        <v>43101</v>
      </c>
      <c r="I206" s="26">
        <v>43434</v>
      </c>
      <c r="J206" s="21">
        <v>0.27</v>
      </c>
      <c r="K206" s="21">
        <v>0.54</v>
      </c>
      <c r="L206" s="21">
        <v>0.81</v>
      </c>
      <c r="M206" s="21">
        <v>1</v>
      </c>
      <c r="N206" s="166">
        <v>0.15</v>
      </c>
      <c r="O206" s="169" t="s">
        <v>634</v>
      </c>
      <c r="P206" s="74">
        <v>0.5</v>
      </c>
      <c r="Q206" s="195" t="s">
        <v>799</v>
      </c>
      <c r="R206" s="123"/>
      <c r="S206" s="69"/>
      <c r="T206" s="69"/>
      <c r="U206" s="69"/>
    </row>
    <row r="207" spans="1:22" ht="39.950000000000003" customHeight="1">
      <c r="A207" s="296"/>
      <c r="B207" s="296"/>
      <c r="C207" s="94" t="s">
        <v>407</v>
      </c>
      <c r="D207" s="34">
        <v>1.125E-2</v>
      </c>
      <c r="E207" s="21" t="s">
        <v>107</v>
      </c>
      <c r="F207" s="14">
        <v>1</v>
      </c>
      <c r="G207" s="56" t="s">
        <v>408</v>
      </c>
      <c r="H207" s="26">
        <v>43101</v>
      </c>
      <c r="I207" s="26">
        <v>43404</v>
      </c>
      <c r="J207" s="21">
        <v>0.3</v>
      </c>
      <c r="K207" s="21">
        <v>0.6</v>
      </c>
      <c r="L207" s="21">
        <v>0.9</v>
      </c>
      <c r="M207" s="21">
        <v>1</v>
      </c>
      <c r="N207" s="164">
        <v>0.15</v>
      </c>
      <c r="O207" s="165" t="s">
        <v>635</v>
      </c>
      <c r="P207" s="74">
        <v>0.4</v>
      </c>
      <c r="Q207" s="78" t="s">
        <v>766</v>
      </c>
      <c r="R207" s="123"/>
      <c r="S207" s="69"/>
      <c r="T207" s="69"/>
      <c r="U207" s="69"/>
    </row>
    <row r="208" spans="1:22" ht="39.950000000000003" customHeight="1">
      <c r="A208" s="296"/>
      <c r="B208" s="296"/>
      <c r="C208" s="94" t="s">
        <v>409</v>
      </c>
      <c r="D208" s="34">
        <v>1.125E-2</v>
      </c>
      <c r="E208" s="21" t="s">
        <v>107</v>
      </c>
      <c r="F208" s="14">
        <v>1</v>
      </c>
      <c r="G208" s="56" t="s">
        <v>410</v>
      </c>
      <c r="H208" s="26">
        <v>43101</v>
      </c>
      <c r="I208" s="26">
        <v>43373</v>
      </c>
      <c r="J208" s="21">
        <v>0.33</v>
      </c>
      <c r="K208" s="21">
        <v>0.66</v>
      </c>
      <c r="L208" s="21">
        <v>1</v>
      </c>
      <c r="M208" s="21"/>
      <c r="N208" s="170">
        <v>0</v>
      </c>
      <c r="O208" s="165" t="s">
        <v>636</v>
      </c>
      <c r="P208" s="74">
        <v>0.33</v>
      </c>
      <c r="Q208" s="78" t="s">
        <v>767</v>
      </c>
      <c r="R208" s="123"/>
      <c r="S208" s="69"/>
      <c r="T208" s="69"/>
      <c r="U208" s="69"/>
    </row>
    <row r="209" spans="1:21" ht="39.950000000000003" customHeight="1">
      <c r="A209" s="296"/>
      <c r="B209" s="296"/>
      <c r="C209" s="94" t="s">
        <v>411</v>
      </c>
      <c r="D209" s="34">
        <v>1.125E-2</v>
      </c>
      <c r="E209" s="21" t="s">
        <v>101</v>
      </c>
      <c r="F209" s="21">
        <v>0.9</v>
      </c>
      <c r="G209" s="56" t="s">
        <v>412</v>
      </c>
      <c r="H209" s="26">
        <v>43101</v>
      </c>
      <c r="I209" s="26">
        <v>43434</v>
      </c>
      <c r="J209" s="21">
        <v>0.27</v>
      </c>
      <c r="K209" s="21">
        <v>0.54</v>
      </c>
      <c r="L209" s="21">
        <v>0.81</v>
      </c>
      <c r="M209" s="21">
        <v>1</v>
      </c>
      <c r="N209" s="164">
        <v>0.15</v>
      </c>
      <c r="O209" s="165" t="s">
        <v>637</v>
      </c>
      <c r="P209" s="197">
        <v>0.2</v>
      </c>
      <c r="Q209" s="196" t="s">
        <v>804</v>
      </c>
      <c r="R209" s="123"/>
      <c r="S209" s="69"/>
      <c r="T209" s="69"/>
      <c r="U209" s="69"/>
    </row>
    <row r="210" spans="1:21" ht="39.950000000000003" customHeight="1">
      <c r="A210" s="296"/>
      <c r="B210" s="296"/>
      <c r="C210" s="94" t="s">
        <v>413</v>
      </c>
      <c r="D210" s="34">
        <v>1.125E-2</v>
      </c>
      <c r="E210" s="21" t="s">
        <v>101</v>
      </c>
      <c r="F210" s="21">
        <v>1</v>
      </c>
      <c r="G210" s="56" t="s">
        <v>414</v>
      </c>
      <c r="H210" s="26">
        <v>43101</v>
      </c>
      <c r="I210" s="26">
        <v>43465</v>
      </c>
      <c r="J210" s="21">
        <v>0.24</v>
      </c>
      <c r="K210" s="21">
        <v>0.48</v>
      </c>
      <c r="L210" s="21">
        <v>0.72</v>
      </c>
      <c r="M210" s="21">
        <v>1</v>
      </c>
      <c r="N210" s="164">
        <v>0.24</v>
      </c>
      <c r="O210" s="165" t="s">
        <v>638</v>
      </c>
      <c r="P210" s="197">
        <v>0.48</v>
      </c>
      <c r="Q210" s="196" t="s">
        <v>805</v>
      </c>
      <c r="R210" s="123"/>
      <c r="S210" s="69"/>
      <c r="T210" s="69"/>
      <c r="U210" s="69"/>
    </row>
    <row r="211" spans="1:21" ht="39.950000000000003" customHeight="1">
      <c r="A211" s="296"/>
      <c r="B211" s="296"/>
      <c r="C211" s="94" t="s">
        <v>415</v>
      </c>
      <c r="D211" s="34">
        <v>3.125E-2</v>
      </c>
      <c r="E211" s="21" t="s">
        <v>101</v>
      </c>
      <c r="F211" s="21">
        <v>1</v>
      </c>
      <c r="G211" s="56" t="s">
        <v>416</v>
      </c>
      <c r="H211" s="26">
        <v>43101</v>
      </c>
      <c r="I211" s="26">
        <v>43465</v>
      </c>
      <c r="J211" s="21">
        <v>0.24</v>
      </c>
      <c r="K211" s="21">
        <v>0.48</v>
      </c>
      <c r="L211" s="21">
        <v>0.72</v>
      </c>
      <c r="M211" s="21">
        <v>1</v>
      </c>
      <c r="N211" s="164">
        <v>0.15</v>
      </c>
      <c r="O211" s="165" t="s">
        <v>639</v>
      </c>
      <c r="P211" s="180">
        <v>0.48</v>
      </c>
      <c r="Q211" s="195" t="s">
        <v>761</v>
      </c>
      <c r="S211" s="69"/>
      <c r="T211" s="69"/>
      <c r="U211" s="69"/>
    </row>
    <row r="212" spans="1:21" ht="39.950000000000003" customHeight="1">
      <c r="A212" s="296"/>
      <c r="B212" s="296"/>
      <c r="C212" s="94" t="s">
        <v>417</v>
      </c>
      <c r="D212" s="34">
        <v>3.125E-2</v>
      </c>
      <c r="E212" s="21" t="s">
        <v>101</v>
      </c>
      <c r="F212" s="21">
        <v>1</v>
      </c>
      <c r="G212" s="56" t="s">
        <v>418</v>
      </c>
      <c r="H212" s="26">
        <v>43101</v>
      </c>
      <c r="I212" s="26">
        <v>43465</v>
      </c>
      <c r="J212" s="21">
        <v>0.24</v>
      </c>
      <c r="K212" s="21">
        <v>0.48</v>
      </c>
      <c r="L212" s="21">
        <v>0.72</v>
      </c>
      <c r="M212" s="21">
        <v>1</v>
      </c>
      <c r="N212" s="164">
        <v>0.02</v>
      </c>
      <c r="O212" s="165" t="s">
        <v>640</v>
      </c>
      <c r="P212" s="74">
        <v>0.5</v>
      </c>
      <c r="Q212" s="79" t="s">
        <v>762</v>
      </c>
      <c r="S212" s="69"/>
      <c r="T212" s="69"/>
      <c r="U212" s="69"/>
    </row>
    <row r="213" spans="1:21" ht="39.950000000000003" customHeight="1">
      <c r="A213" s="296"/>
      <c r="B213" s="296"/>
      <c r="C213" s="94" t="s">
        <v>419</v>
      </c>
      <c r="D213" s="34">
        <v>3.125E-2</v>
      </c>
      <c r="E213" s="21" t="s">
        <v>101</v>
      </c>
      <c r="F213" s="21">
        <v>0.9</v>
      </c>
      <c r="G213" s="56" t="s">
        <v>420</v>
      </c>
      <c r="H213" s="26">
        <v>43101</v>
      </c>
      <c r="I213" s="26">
        <v>43465</v>
      </c>
      <c r="J213" s="21">
        <v>0.24</v>
      </c>
      <c r="K213" s="21">
        <v>0.48</v>
      </c>
      <c r="L213" s="21">
        <v>0.72</v>
      </c>
      <c r="M213" s="21">
        <v>1</v>
      </c>
      <c r="N213" s="164">
        <v>0.24</v>
      </c>
      <c r="O213" s="165" t="s">
        <v>641</v>
      </c>
      <c r="P213" s="74">
        <v>0.1</v>
      </c>
      <c r="Q213" s="79" t="s">
        <v>640</v>
      </c>
      <c r="S213" s="69"/>
      <c r="T213" s="69"/>
      <c r="U213" s="69"/>
    </row>
    <row r="214" spans="1:21" ht="39.950000000000003" customHeight="1">
      <c r="A214" s="296"/>
      <c r="B214" s="296"/>
      <c r="C214" s="94" t="s">
        <v>421</v>
      </c>
      <c r="D214" s="34">
        <v>3.125E-2</v>
      </c>
      <c r="E214" s="21" t="s">
        <v>101</v>
      </c>
      <c r="F214" s="21">
        <v>0.9</v>
      </c>
      <c r="G214" s="56" t="s">
        <v>422</v>
      </c>
      <c r="H214" s="26">
        <v>43101</v>
      </c>
      <c r="I214" s="26">
        <v>43465</v>
      </c>
      <c r="J214" s="21">
        <v>0.24</v>
      </c>
      <c r="K214" s="21">
        <v>0.48</v>
      </c>
      <c r="L214" s="21">
        <v>0.72</v>
      </c>
      <c r="M214" s="21">
        <v>1</v>
      </c>
      <c r="N214" s="164">
        <v>0.24</v>
      </c>
      <c r="O214" s="165" t="s">
        <v>642</v>
      </c>
      <c r="P214" s="74">
        <v>0.48</v>
      </c>
      <c r="Q214" s="79" t="s">
        <v>763</v>
      </c>
      <c r="S214" s="69"/>
      <c r="T214" s="69"/>
      <c r="U214" s="69"/>
    </row>
    <row r="215" spans="1:21" ht="39.950000000000003" customHeight="1">
      <c r="A215" s="296"/>
      <c r="B215" s="296"/>
      <c r="C215" s="94" t="s">
        <v>423</v>
      </c>
      <c r="D215" s="34">
        <v>2.5000000000000001E-2</v>
      </c>
      <c r="E215" s="21" t="s">
        <v>101</v>
      </c>
      <c r="F215" s="21">
        <v>0.7</v>
      </c>
      <c r="G215" s="56" t="s">
        <v>424</v>
      </c>
      <c r="H215" s="26">
        <v>43101</v>
      </c>
      <c r="I215" s="26">
        <v>43434</v>
      </c>
      <c r="J215" s="21">
        <v>0.27</v>
      </c>
      <c r="K215" s="21">
        <v>0.54</v>
      </c>
      <c r="L215" s="21">
        <v>0.81</v>
      </c>
      <c r="M215" s="21">
        <v>1</v>
      </c>
      <c r="N215" s="164">
        <v>0</v>
      </c>
      <c r="O215" s="171" t="s">
        <v>636</v>
      </c>
      <c r="P215" s="39">
        <v>0.27</v>
      </c>
      <c r="Q215" s="195" t="s">
        <v>802</v>
      </c>
      <c r="R215" s="123"/>
      <c r="S215" s="69"/>
      <c r="T215" s="69"/>
      <c r="U215" s="69"/>
    </row>
    <row r="216" spans="1:21" ht="39.950000000000003" customHeight="1">
      <c r="A216" s="296"/>
      <c r="B216" s="296"/>
      <c r="C216" s="94" t="s">
        <v>425</v>
      </c>
      <c r="D216" s="34">
        <v>1.2500000000000001E-2</v>
      </c>
      <c r="E216" s="21" t="s">
        <v>107</v>
      </c>
      <c r="F216" s="14">
        <v>1</v>
      </c>
      <c r="G216" s="56" t="s">
        <v>426</v>
      </c>
      <c r="H216" s="26">
        <v>43101</v>
      </c>
      <c r="I216" s="26">
        <v>43434</v>
      </c>
      <c r="J216" s="21">
        <v>0.27</v>
      </c>
      <c r="K216" s="21">
        <v>0.54</v>
      </c>
      <c r="L216" s="21">
        <v>0.81</v>
      </c>
      <c r="M216" s="21">
        <v>1</v>
      </c>
      <c r="N216" s="164">
        <v>0</v>
      </c>
      <c r="O216" s="171" t="s">
        <v>636</v>
      </c>
      <c r="P216" s="105">
        <v>0</v>
      </c>
      <c r="Q216" s="78" t="s">
        <v>636</v>
      </c>
      <c r="R216" s="123"/>
      <c r="S216" s="69"/>
      <c r="T216" s="69"/>
      <c r="U216" s="69"/>
    </row>
    <row r="217" spans="1:21" ht="39.950000000000003" customHeight="1">
      <c r="A217" s="296"/>
      <c r="B217" s="296"/>
      <c r="C217" s="94" t="s">
        <v>427</v>
      </c>
      <c r="D217" s="34">
        <v>2.5000000000000001E-2</v>
      </c>
      <c r="E217" s="21" t="s">
        <v>107</v>
      </c>
      <c r="F217" s="14">
        <v>1</v>
      </c>
      <c r="G217" s="56" t="s">
        <v>428</v>
      </c>
      <c r="H217" s="26">
        <v>43101</v>
      </c>
      <c r="I217" s="26">
        <v>43434</v>
      </c>
      <c r="J217" s="21">
        <v>0.27</v>
      </c>
      <c r="K217" s="21">
        <v>0.54</v>
      </c>
      <c r="L217" s="21">
        <v>0.81</v>
      </c>
      <c r="M217" s="21">
        <v>1</v>
      </c>
      <c r="N217" s="164">
        <v>0.27</v>
      </c>
      <c r="O217" s="171" t="s">
        <v>643</v>
      </c>
      <c r="P217" s="39">
        <v>0.54</v>
      </c>
      <c r="Q217" s="79" t="s">
        <v>803</v>
      </c>
      <c r="R217" s="123"/>
      <c r="S217" s="69"/>
      <c r="T217" s="69"/>
      <c r="U217" s="69"/>
    </row>
    <row r="218" spans="1:21" ht="39.950000000000003" customHeight="1">
      <c r="A218" s="296"/>
      <c r="B218" s="296"/>
      <c r="C218" s="94" t="s">
        <v>429</v>
      </c>
      <c r="D218" s="34">
        <v>1.2500000000000001E-2</v>
      </c>
      <c r="E218" s="21" t="s">
        <v>107</v>
      </c>
      <c r="F218" s="14">
        <v>1</v>
      </c>
      <c r="G218" s="56" t="s">
        <v>430</v>
      </c>
      <c r="H218" s="26">
        <v>43101</v>
      </c>
      <c r="I218" s="26">
        <v>43434</v>
      </c>
      <c r="J218" s="21">
        <v>0.27</v>
      </c>
      <c r="K218" s="21">
        <v>0.54</v>
      </c>
      <c r="L218" s="21">
        <v>0.81</v>
      </c>
      <c r="M218" s="21">
        <v>1</v>
      </c>
      <c r="N218" s="164">
        <v>0</v>
      </c>
      <c r="O218" s="171" t="s">
        <v>636</v>
      </c>
      <c r="P218" s="105">
        <v>0</v>
      </c>
      <c r="Q218" s="78" t="s">
        <v>636</v>
      </c>
      <c r="R218" s="123"/>
      <c r="S218" s="69"/>
      <c r="T218" s="69"/>
      <c r="U218" s="69"/>
    </row>
    <row r="219" spans="1:21" ht="39.950000000000003" customHeight="1">
      <c r="A219" s="296"/>
      <c r="B219" s="296"/>
      <c r="C219" s="94" t="s">
        <v>431</v>
      </c>
      <c r="D219" s="34">
        <v>2.5000000000000001E-2</v>
      </c>
      <c r="E219" s="21" t="s">
        <v>107</v>
      </c>
      <c r="F219" s="14">
        <v>2</v>
      </c>
      <c r="G219" s="56" t="s">
        <v>432</v>
      </c>
      <c r="H219" s="26">
        <v>43101</v>
      </c>
      <c r="I219" s="26">
        <v>43434</v>
      </c>
      <c r="J219" s="21">
        <v>0.27</v>
      </c>
      <c r="K219" s="21">
        <v>0.54</v>
      </c>
      <c r="L219" s="21">
        <v>0.81</v>
      </c>
      <c r="M219" s="21">
        <v>1</v>
      </c>
      <c r="N219" s="164">
        <v>0.15</v>
      </c>
      <c r="O219" s="165" t="s">
        <v>644</v>
      </c>
      <c r="P219" s="105">
        <v>0.5</v>
      </c>
      <c r="Q219" s="80" t="s">
        <v>764</v>
      </c>
      <c r="R219" s="123"/>
      <c r="S219" s="69"/>
      <c r="T219" s="69"/>
      <c r="U219" s="69"/>
    </row>
    <row r="220" spans="1:21" ht="39.950000000000003" customHeight="1">
      <c r="A220" s="296"/>
      <c r="B220" s="296"/>
      <c r="C220" s="94" t="s">
        <v>433</v>
      </c>
      <c r="D220" s="34">
        <v>1.2500000000000001E-2</v>
      </c>
      <c r="E220" s="21" t="s">
        <v>107</v>
      </c>
      <c r="F220" s="14">
        <v>2</v>
      </c>
      <c r="G220" s="56" t="s">
        <v>434</v>
      </c>
      <c r="H220" s="26">
        <v>43101</v>
      </c>
      <c r="I220" s="26">
        <v>43434</v>
      </c>
      <c r="J220" s="21">
        <v>0.27</v>
      </c>
      <c r="K220" s="21">
        <v>0.54</v>
      </c>
      <c r="L220" s="21">
        <v>0.81</v>
      </c>
      <c r="M220" s="21">
        <v>1</v>
      </c>
      <c r="N220" s="164">
        <v>0.15</v>
      </c>
      <c r="O220" s="165" t="s">
        <v>645</v>
      </c>
      <c r="P220" s="105">
        <v>1</v>
      </c>
      <c r="Q220" s="80" t="s">
        <v>765</v>
      </c>
      <c r="R220" s="123"/>
      <c r="S220" s="69"/>
      <c r="T220" s="69"/>
      <c r="U220" s="69"/>
    </row>
    <row r="221" spans="1:21" ht="39.950000000000003" customHeight="1">
      <c r="A221" s="296"/>
      <c r="B221" s="296"/>
      <c r="C221" s="94" t="s">
        <v>435</v>
      </c>
      <c r="D221" s="34">
        <v>1.2500000000000001E-2</v>
      </c>
      <c r="E221" s="21" t="s">
        <v>101</v>
      </c>
      <c r="F221" s="21">
        <v>1</v>
      </c>
      <c r="G221" s="56" t="s">
        <v>436</v>
      </c>
      <c r="H221" s="26">
        <v>43101</v>
      </c>
      <c r="I221" s="26">
        <v>43434</v>
      </c>
      <c r="J221" s="21">
        <v>0.27</v>
      </c>
      <c r="K221" s="21">
        <v>0.54</v>
      </c>
      <c r="L221" s="21">
        <v>0.81</v>
      </c>
      <c r="M221" s="21">
        <v>1</v>
      </c>
      <c r="N221" s="164">
        <v>0.15</v>
      </c>
      <c r="O221" s="165" t="s">
        <v>646</v>
      </c>
      <c r="P221" s="105">
        <v>0.5</v>
      </c>
      <c r="Q221" s="80" t="s">
        <v>646</v>
      </c>
      <c r="R221" s="123"/>
      <c r="S221" s="69"/>
      <c r="T221" s="69"/>
      <c r="U221" s="69"/>
    </row>
    <row r="222" spans="1:21" ht="39.950000000000003" customHeight="1">
      <c r="A222" s="296"/>
      <c r="B222" s="296"/>
      <c r="C222" s="94" t="s">
        <v>437</v>
      </c>
      <c r="D222" s="34">
        <v>0.01</v>
      </c>
      <c r="E222" s="21" t="s">
        <v>101</v>
      </c>
      <c r="F222" s="21">
        <v>1</v>
      </c>
      <c r="G222" s="56" t="s">
        <v>438</v>
      </c>
      <c r="H222" s="26">
        <v>43101</v>
      </c>
      <c r="I222" s="26">
        <v>43434</v>
      </c>
      <c r="J222" s="21">
        <v>0.27</v>
      </c>
      <c r="K222" s="21">
        <v>0.54</v>
      </c>
      <c r="L222" s="21">
        <v>0.81</v>
      </c>
      <c r="M222" s="21">
        <v>1</v>
      </c>
      <c r="N222" s="172">
        <v>1</v>
      </c>
      <c r="O222" s="173" t="s">
        <v>647</v>
      </c>
      <c r="P222" s="105">
        <v>1</v>
      </c>
      <c r="Q222" s="78" t="s">
        <v>647</v>
      </c>
      <c r="S222" s="69"/>
      <c r="T222" s="69"/>
      <c r="U222" s="69"/>
    </row>
    <row r="223" spans="1:21" ht="39.950000000000003" customHeight="1">
      <c r="A223" s="296"/>
      <c r="B223" s="296"/>
      <c r="C223" s="94" t="s">
        <v>439</v>
      </c>
      <c r="D223" s="34">
        <v>0.01</v>
      </c>
      <c r="E223" s="21" t="s">
        <v>101</v>
      </c>
      <c r="F223" s="21">
        <v>0.9</v>
      </c>
      <c r="G223" s="56" t="s">
        <v>440</v>
      </c>
      <c r="H223" s="26">
        <v>43101</v>
      </c>
      <c r="I223" s="26">
        <v>43190</v>
      </c>
      <c r="J223" s="21">
        <v>1</v>
      </c>
      <c r="K223" s="21"/>
      <c r="L223" s="21"/>
      <c r="M223" s="21"/>
      <c r="N223" s="174">
        <v>0.3</v>
      </c>
      <c r="O223" s="173" t="s">
        <v>648</v>
      </c>
      <c r="P223" s="105">
        <v>0.5</v>
      </c>
      <c r="Q223" s="78" t="s">
        <v>756</v>
      </c>
      <c r="S223" s="69"/>
      <c r="T223" s="69"/>
      <c r="U223" s="69"/>
    </row>
    <row r="224" spans="1:21" ht="39.950000000000003" customHeight="1">
      <c r="A224" s="296"/>
      <c r="B224" s="296"/>
      <c r="C224" s="94" t="s">
        <v>441</v>
      </c>
      <c r="D224" s="34">
        <v>8.7500000000000008E-3</v>
      </c>
      <c r="E224" s="21" t="s">
        <v>101</v>
      </c>
      <c r="F224" s="21">
        <v>0.9</v>
      </c>
      <c r="G224" s="56" t="s">
        <v>442</v>
      </c>
      <c r="H224" s="26">
        <v>43101</v>
      </c>
      <c r="I224" s="26">
        <v>43434</v>
      </c>
      <c r="J224" s="21">
        <v>0.27</v>
      </c>
      <c r="K224" s="21">
        <v>0.54</v>
      </c>
      <c r="L224" s="21">
        <v>0.81</v>
      </c>
      <c r="M224" s="21">
        <v>1</v>
      </c>
      <c r="N224" s="174">
        <v>0</v>
      </c>
      <c r="O224" s="175" t="s">
        <v>636</v>
      </c>
      <c r="P224" s="105">
        <v>0</v>
      </c>
      <c r="Q224" s="78" t="s">
        <v>636</v>
      </c>
      <c r="S224" s="69"/>
      <c r="T224" s="69"/>
      <c r="U224" s="69"/>
    </row>
    <row r="225" spans="1:22" ht="39.950000000000003" customHeight="1">
      <c r="A225" s="296"/>
      <c r="B225" s="296"/>
      <c r="C225" s="94" t="s">
        <v>443</v>
      </c>
      <c r="D225" s="34">
        <v>8.7500000000000008E-3</v>
      </c>
      <c r="E225" s="21" t="s">
        <v>101</v>
      </c>
      <c r="F225" s="21">
        <v>0.9</v>
      </c>
      <c r="G225" s="56" t="s">
        <v>444</v>
      </c>
      <c r="H225" s="26">
        <v>43101</v>
      </c>
      <c r="I225" s="26">
        <v>43434</v>
      </c>
      <c r="J225" s="21">
        <v>0.27</v>
      </c>
      <c r="K225" s="21">
        <v>0.54</v>
      </c>
      <c r="L225" s="21">
        <v>0.81</v>
      </c>
      <c r="M225" s="21">
        <v>1</v>
      </c>
      <c r="N225" s="174">
        <v>1</v>
      </c>
      <c r="O225" s="173" t="s">
        <v>649</v>
      </c>
      <c r="P225" s="105">
        <v>1</v>
      </c>
      <c r="Q225" s="78" t="s">
        <v>649</v>
      </c>
      <c r="S225" s="69"/>
      <c r="T225" s="69"/>
      <c r="U225" s="69"/>
    </row>
    <row r="226" spans="1:22" ht="39.950000000000003" customHeight="1">
      <c r="A226" s="296"/>
      <c r="B226" s="296"/>
      <c r="C226" s="94" t="s">
        <v>445</v>
      </c>
      <c r="D226" s="34">
        <v>0.01</v>
      </c>
      <c r="E226" s="21" t="s">
        <v>107</v>
      </c>
      <c r="F226" s="14">
        <v>25</v>
      </c>
      <c r="G226" s="56" t="s">
        <v>446</v>
      </c>
      <c r="H226" s="26">
        <v>43101</v>
      </c>
      <c r="I226" s="26">
        <v>43434</v>
      </c>
      <c r="J226" s="21">
        <v>0.27</v>
      </c>
      <c r="K226" s="21">
        <v>0.54</v>
      </c>
      <c r="L226" s="21">
        <v>0.81</v>
      </c>
      <c r="M226" s="21">
        <v>1</v>
      </c>
      <c r="N226" s="174">
        <v>0.1</v>
      </c>
      <c r="O226" s="173" t="s">
        <v>650</v>
      </c>
      <c r="P226" s="105">
        <v>0.4</v>
      </c>
      <c r="Q226" s="78" t="s">
        <v>757</v>
      </c>
      <c r="S226" s="69"/>
      <c r="T226" s="69"/>
      <c r="U226" s="69"/>
    </row>
    <row r="227" spans="1:22" ht="39.950000000000003" customHeight="1">
      <c r="A227" s="296"/>
      <c r="B227" s="296"/>
      <c r="C227" s="94" t="s">
        <v>447</v>
      </c>
      <c r="D227" s="34">
        <v>0.01</v>
      </c>
      <c r="E227" s="21" t="s">
        <v>107</v>
      </c>
      <c r="F227" s="14">
        <v>50</v>
      </c>
      <c r="G227" s="56" t="s">
        <v>448</v>
      </c>
      <c r="H227" s="26">
        <v>43101</v>
      </c>
      <c r="I227" s="26">
        <v>43434</v>
      </c>
      <c r="J227" s="21">
        <v>0.27</v>
      </c>
      <c r="K227" s="21">
        <v>0.54</v>
      </c>
      <c r="L227" s="21">
        <v>0.81</v>
      </c>
      <c r="M227" s="21">
        <v>1</v>
      </c>
      <c r="N227" s="176">
        <v>0</v>
      </c>
      <c r="O227" s="177" t="s">
        <v>636</v>
      </c>
      <c r="P227" s="105">
        <v>0</v>
      </c>
      <c r="Q227" s="78" t="s">
        <v>636</v>
      </c>
      <c r="S227" s="69"/>
      <c r="T227" s="69"/>
      <c r="U227" s="69"/>
    </row>
    <row r="228" spans="1:22" ht="39.950000000000003" customHeight="1">
      <c r="A228" s="296"/>
      <c r="B228" s="296"/>
      <c r="C228" s="94" t="s">
        <v>449</v>
      </c>
      <c r="D228" s="34">
        <v>0.01</v>
      </c>
      <c r="E228" s="21" t="s">
        <v>107</v>
      </c>
      <c r="F228" s="14">
        <v>3</v>
      </c>
      <c r="G228" s="56" t="s">
        <v>450</v>
      </c>
      <c r="H228" s="26">
        <v>43101</v>
      </c>
      <c r="I228" s="26">
        <v>43434</v>
      </c>
      <c r="J228" s="21">
        <v>0.27</v>
      </c>
      <c r="K228" s="21">
        <v>0.54</v>
      </c>
      <c r="L228" s="21">
        <v>0.81</v>
      </c>
      <c r="M228" s="21">
        <v>1</v>
      </c>
      <c r="N228" s="174">
        <v>1</v>
      </c>
      <c r="O228" s="173" t="s">
        <v>651</v>
      </c>
      <c r="P228" s="105">
        <v>1</v>
      </c>
      <c r="Q228" s="78" t="s">
        <v>651</v>
      </c>
      <c r="S228" s="69"/>
      <c r="T228" s="69"/>
      <c r="U228" s="69"/>
    </row>
    <row r="229" spans="1:22" ht="39.950000000000003" customHeight="1">
      <c r="A229" s="296"/>
      <c r="B229" s="296"/>
      <c r="C229" s="94" t="s">
        <v>451</v>
      </c>
      <c r="D229" s="34">
        <v>0.01</v>
      </c>
      <c r="E229" s="21" t="s">
        <v>101</v>
      </c>
      <c r="F229" s="21">
        <v>1</v>
      </c>
      <c r="G229" s="56" t="s">
        <v>452</v>
      </c>
      <c r="H229" s="26">
        <v>43101</v>
      </c>
      <c r="I229" s="26">
        <v>43434</v>
      </c>
      <c r="J229" s="21">
        <v>0.27</v>
      </c>
      <c r="K229" s="21">
        <v>0.54</v>
      </c>
      <c r="L229" s="21">
        <v>0.81</v>
      </c>
      <c r="M229" s="21">
        <v>1</v>
      </c>
      <c r="N229" s="174">
        <v>0.1</v>
      </c>
      <c r="O229" s="173" t="s">
        <v>650</v>
      </c>
      <c r="P229" s="105">
        <v>0.4</v>
      </c>
      <c r="Q229" s="78" t="s">
        <v>757</v>
      </c>
      <c r="S229" s="69"/>
      <c r="T229" s="69"/>
      <c r="U229" s="69"/>
    </row>
    <row r="230" spans="1:22" ht="39.950000000000003" customHeight="1">
      <c r="A230" s="296"/>
      <c r="B230" s="296"/>
      <c r="C230" s="94" t="s">
        <v>453</v>
      </c>
      <c r="D230" s="34">
        <v>7.4999999999999997E-3</v>
      </c>
      <c r="E230" s="21" t="s">
        <v>107</v>
      </c>
      <c r="F230" s="14">
        <v>3</v>
      </c>
      <c r="G230" s="56" t="s">
        <v>454</v>
      </c>
      <c r="H230" s="26">
        <v>43101</v>
      </c>
      <c r="I230" s="26">
        <v>43434</v>
      </c>
      <c r="J230" s="21">
        <v>0.27</v>
      </c>
      <c r="K230" s="21">
        <v>0.54</v>
      </c>
      <c r="L230" s="21">
        <v>0.81</v>
      </c>
      <c r="M230" s="21">
        <v>1</v>
      </c>
      <c r="N230" s="174">
        <v>0.4</v>
      </c>
      <c r="O230" s="173" t="s">
        <v>652</v>
      </c>
      <c r="P230" s="178">
        <v>0.6</v>
      </c>
      <c r="Q230" s="78" t="s">
        <v>758</v>
      </c>
      <c r="S230" s="69"/>
      <c r="T230" s="69"/>
      <c r="U230" s="69"/>
    </row>
    <row r="231" spans="1:22" ht="39.950000000000003" customHeight="1">
      <c r="A231" s="296"/>
      <c r="B231" s="296"/>
      <c r="C231" s="94" t="s">
        <v>455</v>
      </c>
      <c r="D231" s="34">
        <v>0.01</v>
      </c>
      <c r="E231" s="21" t="s">
        <v>101</v>
      </c>
      <c r="F231" s="21">
        <v>1</v>
      </c>
      <c r="G231" s="56" t="s">
        <v>456</v>
      </c>
      <c r="H231" s="26">
        <v>43101</v>
      </c>
      <c r="I231" s="26">
        <v>43434</v>
      </c>
      <c r="J231" s="21">
        <v>0.27</v>
      </c>
      <c r="K231" s="21">
        <v>0.54</v>
      </c>
      <c r="L231" s="21">
        <v>0.81</v>
      </c>
      <c r="M231" s="21">
        <v>1</v>
      </c>
      <c r="N231" s="174">
        <v>1</v>
      </c>
      <c r="O231" s="173" t="s">
        <v>653</v>
      </c>
      <c r="P231" s="105">
        <v>1</v>
      </c>
      <c r="Q231" s="78" t="s">
        <v>653</v>
      </c>
      <c r="S231" s="69"/>
      <c r="T231" s="69"/>
      <c r="U231" s="69"/>
    </row>
    <row r="232" spans="1:22" ht="39.950000000000003" customHeight="1">
      <c r="A232" s="296"/>
      <c r="B232" s="296"/>
      <c r="C232" s="94" t="s">
        <v>457</v>
      </c>
      <c r="D232" s="34">
        <v>0.01</v>
      </c>
      <c r="E232" s="21" t="s">
        <v>107</v>
      </c>
      <c r="F232" s="22">
        <v>3500</v>
      </c>
      <c r="G232" s="56" t="s">
        <v>458</v>
      </c>
      <c r="H232" s="26">
        <v>43101</v>
      </c>
      <c r="I232" s="26">
        <v>43434</v>
      </c>
      <c r="J232" s="21">
        <v>0.27</v>
      </c>
      <c r="K232" s="21">
        <v>0.54</v>
      </c>
      <c r="L232" s="21">
        <v>0.81</v>
      </c>
      <c r="M232" s="21">
        <v>1</v>
      </c>
      <c r="N232" s="174">
        <v>0.1</v>
      </c>
      <c r="O232" s="173" t="s">
        <v>654</v>
      </c>
      <c r="P232" s="179">
        <v>1</v>
      </c>
      <c r="Q232" s="78" t="s">
        <v>759</v>
      </c>
      <c r="S232" s="69"/>
      <c r="T232" s="69"/>
      <c r="U232" s="69"/>
    </row>
    <row r="233" spans="1:22" ht="39.950000000000003" customHeight="1">
      <c r="A233" s="296"/>
      <c r="B233" s="296"/>
      <c r="C233" s="94" t="s">
        <v>459</v>
      </c>
      <c r="D233" s="34">
        <v>0.01</v>
      </c>
      <c r="E233" s="21" t="s">
        <v>107</v>
      </c>
      <c r="F233" s="14">
        <v>9</v>
      </c>
      <c r="G233" s="56" t="s">
        <v>460</v>
      </c>
      <c r="H233" s="26">
        <v>43101</v>
      </c>
      <c r="I233" s="26">
        <v>43434</v>
      </c>
      <c r="J233" s="21">
        <v>0.27</v>
      </c>
      <c r="K233" s="21">
        <v>0.54</v>
      </c>
      <c r="L233" s="21">
        <v>0.81</v>
      </c>
      <c r="M233" s="21">
        <v>1</v>
      </c>
      <c r="N233" s="176">
        <v>0</v>
      </c>
      <c r="O233" s="177" t="s">
        <v>655</v>
      </c>
      <c r="P233" s="105">
        <v>0</v>
      </c>
      <c r="Q233" s="78" t="s">
        <v>760</v>
      </c>
      <c r="S233" s="69"/>
      <c r="T233" s="69"/>
      <c r="U233" s="69"/>
    </row>
    <row r="234" spans="1:22" ht="39.950000000000003" customHeight="1">
      <c r="A234" s="296"/>
      <c r="B234" s="296"/>
      <c r="C234" s="94" t="s">
        <v>461</v>
      </c>
      <c r="D234" s="34">
        <v>0.01</v>
      </c>
      <c r="E234" s="21" t="s">
        <v>107</v>
      </c>
      <c r="F234" s="14">
        <v>2</v>
      </c>
      <c r="G234" s="56" t="s">
        <v>462</v>
      </c>
      <c r="H234" s="26">
        <v>43101</v>
      </c>
      <c r="I234" s="26">
        <v>43434</v>
      </c>
      <c r="J234" s="21">
        <v>0.27</v>
      </c>
      <c r="K234" s="21">
        <v>0.54</v>
      </c>
      <c r="L234" s="21">
        <v>0.81</v>
      </c>
      <c r="M234" s="21">
        <v>1</v>
      </c>
      <c r="N234" s="174">
        <v>0.1</v>
      </c>
      <c r="O234" s="173" t="s">
        <v>650</v>
      </c>
      <c r="P234" s="105">
        <v>0.4</v>
      </c>
      <c r="Q234" s="78" t="s">
        <v>757</v>
      </c>
      <c r="S234" s="69"/>
      <c r="T234" s="69"/>
      <c r="U234" s="69"/>
    </row>
    <row r="235" spans="1:22" ht="39.950000000000003" customHeight="1">
      <c r="A235" s="73"/>
      <c r="B235" s="73"/>
      <c r="C235" s="73"/>
      <c r="D235" s="74">
        <f>SUM(D199:D234)</f>
        <v>0.50000000000000011</v>
      </c>
      <c r="E235" s="73"/>
      <c r="F235" s="55"/>
      <c r="G235" s="73"/>
      <c r="H235" s="73"/>
      <c r="I235" s="73"/>
      <c r="J235" s="73"/>
      <c r="K235" s="73"/>
      <c r="L235" s="73"/>
      <c r="M235" s="73"/>
      <c r="N235" s="73"/>
      <c r="O235" s="69"/>
      <c r="P235" s="73"/>
      <c r="Q235" s="69"/>
      <c r="R235" s="123"/>
      <c r="S235" s="69"/>
      <c r="T235" s="69"/>
      <c r="U235" s="69"/>
      <c r="V235" s="69"/>
    </row>
    <row r="236" spans="1:22" ht="39.950000000000003" customHeight="1">
      <c r="A236" s="294" t="s">
        <v>493</v>
      </c>
      <c r="B236" s="294"/>
      <c r="C236" s="294"/>
      <c r="D236" s="294"/>
      <c r="E236" s="294"/>
      <c r="F236" s="294"/>
      <c r="G236" s="294"/>
      <c r="H236" s="294"/>
      <c r="I236" s="294"/>
      <c r="J236" s="294"/>
      <c r="K236" s="294"/>
      <c r="L236" s="294"/>
      <c r="M236" s="294"/>
      <c r="N236" s="294"/>
      <c r="O236" s="294"/>
      <c r="P236" s="294"/>
      <c r="Q236" s="294"/>
      <c r="R236" s="294"/>
      <c r="S236" s="294"/>
      <c r="T236" s="294"/>
      <c r="U236" s="294"/>
      <c r="V236" s="294"/>
    </row>
    <row r="237" spans="1:22" ht="39.950000000000003" customHeight="1">
      <c r="A237" s="289" t="s">
        <v>99</v>
      </c>
      <c r="B237" s="289" t="s">
        <v>74</v>
      </c>
      <c r="C237" s="289" t="s">
        <v>65</v>
      </c>
      <c r="D237" s="289" t="s">
        <v>66</v>
      </c>
      <c r="E237" s="289" t="s">
        <v>67</v>
      </c>
      <c r="F237" s="309" t="s">
        <v>68</v>
      </c>
      <c r="G237" s="289" t="s">
        <v>69</v>
      </c>
      <c r="H237" s="290" t="s">
        <v>70</v>
      </c>
      <c r="I237" s="290"/>
      <c r="J237" s="290" t="s">
        <v>79</v>
      </c>
      <c r="K237" s="290"/>
      <c r="L237" s="290"/>
      <c r="M237" s="290"/>
      <c r="N237" s="271" t="s">
        <v>490</v>
      </c>
      <c r="O237" s="271"/>
      <c r="P237" s="271"/>
      <c r="Q237" s="271"/>
      <c r="R237" s="271"/>
      <c r="S237" s="271"/>
      <c r="T237" s="271"/>
      <c r="U237" s="271"/>
    </row>
    <row r="238" spans="1:22" ht="39.950000000000003" customHeight="1">
      <c r="A238" s="289"/>
      <c r="B238" s="289"/>
      <c r="C238" s="289"/>
      <c r="D238" s="289"/>
      <c r="E238" s="289"/>
      <c r="F238" s="309"/>
      <c r="G238" s="289"/>
      <c r="H238" s="310" t="s">
        <v>71</v>
      </c>
      <c r="I238" s="310" t="s">
        <v>176</v>
      </c>
      <c r="J238" s="13" t="s">
        <v>75</v>
      </c>
      <c r="K238" s="13" t="s">
        <v>76</v>
      </c>
      <c r="L238" s="13" t="s">
        <v>77</v>
      </c>
      <c r="M238" s="13" t="s">
        <v>78</v>
      </c>
      <c r="N238" s="272" t="s">
        <v>75</v>
      </c>
      <c r="O238" s="272"/>
      <c r="P238" s="272" t="s">
        <v>76</v>
      </c>
      <c r="Q238" s="272"/>
      <c r="R238" s="272" t="s">
        <v>77</v>
      </c>
      <c r="S238" s="272"/>
      <c r="T238" s="272" t="s">
        <v>78</v>
      </c>
      <c r="U238" s="272"/>
    </row>
    <row r="239" spans="1:22" ht="39.950000000000003" customHeight="1">
      <c r="A239" s="289"/>
      <c r="B239" s="289"/>
      <c r="C239" s="289"/>
      <c r="D239" s="289"/>
      <c r="E239" s="289"/>
      <c r="F239" s="309"/>
      <c r="G239" s="289"/>
      <c r="H239" s="310"/>
      <c r="I239" s="310"/>
      <c r="J239" s="87" t="s">
        <v>64</v>
      </c>
      <c r="K239" s="51" t="s">
        <v>64</v>
      </c>
      <c r="L239" s="51" t="s">
        <v>64</v>
      </c>
      <c r="M239" s="51" t="s">
        <v>64</v>
      </c>
      <c r="N239" s="64" t="s">
        <v>492</v>
      </c>
      <c r="O239" s="64" t="s">
        <v>491</v>
      </c>
      <c r="P239" s="64" t="s">
        <v>492</v>
      </c>
      <c r="Q239" s="64" t="s">
        <v>491</v>
      </c>
      <c r="R239" s="199" t="s">
        <v>492</v>
      </c>
      <c r="S239" s="64" t="s">
        <v>491</v>
      </c>
      <c r="T239" s="64" t="s">
        <v>492</v>
      </c>
      <c r="U239" s="64" t="s">
        <v>491</v>
      </c>
    </row>
    <row r="240" spans="1:22" s="70" customFormat="1" ht="39.950000000000003" customHeight="1">
      <c r="A240" s="294" t="s">
        <v>463</v>
      </c>
      <c r="B240" s="294"/>
      <c r="C240" s="294"/>
      <c r="D240" s="294"/>
      <c r="E240" s="294"/>
      <c r="F240" s="294"/>
      <c r="G240" s="294"/>
      <c r="H240" s="294"/>
      <c r="I240" s="294"/>
      <c r="J240" s="294"/>
      <c r="K240" s="294"/>
      <c r="L240" s="294"/>
      <c r="M240" s="294"/>
      <c r="N240" s="294"/>
      <c r="O240" s="294"/>
      <c r="P240" s="294"/>
      <c r="Q240" s="294"/>
      <c r="R240" s="294"/>
      <c r="S240" s="294"/>
      <c r="T240" s="294"/>
      <c r="U240" s="294"/>
      <c r="V240" s="294"/>
    </row>
    <row r="241" spans="1:22" ht="39.950000000000003" customHeight="1">
      <c r="A241" s="35" t="s">
        <v>178</v>
      </c>
      <c r="B241" s="35" t="s">
        <v>179</v>
      </c>
      <c r="C241" s="56" t="s">
        <v>464</v>
      </c>
      <c r="D241" s="25">
        <v>0.5</v>
      </c>
      <c r="E241" s="56" t="s">
        <v>101</v>
      </c>
      <c r="F241" s="25">
        <v>1</v>
      </c>
      <c r="G241" s="56" t="s">
        <v>465</v>
      </c>
      <c r="H241" s="36">
        <v>43101</v>
      </c>
      <c r="I241" s="26">
        <v>43465</v>
      </c>
      <c r="J241" s="90">
        <v>0.15</v>
      </c>
      <c r="K241" s="61">
        <v>0.3</v>
      </c>
      <c r="L241" s="61">
        <v>0.7</v>
      </c>
      <c r="M241" s="61">
        <v>1</v>
      </c>
      <c r="N241" s="125">
        <v>0.1</v>
      </c>
      <c r="O241" s="88" t="s">
        <v>656</v>
      </c>
      <c r="P241" s="73"/>
      <c r="Q241" s="69"/>
      <c r="R241" s="123"/>
      <c r="S241" s="69"/>
      <c r="T241" s="69"/>
      <c r="U241" s="69"/>
    </row>
    <row r="242" spans="1:22" ht="39.950000000000003" customHeight="1">
      <c r="A242" s="73"/>
      <c r="B242" s="73"/>
      <c r="C242" s="73"/>
      <c r="D242" s="74">
        <f>+D241</f>
        <v>0.5</v>
      </c>
      <c r="E242" s="73"/>
      <c r="F242" s="55"/>
      <c r="G242" s="73"/>
      <c r="H242" s="73"/>
      <c r="I242" s="73"/>
      <c r="J242" s="73"/>
      <c r="K242" s="73"/>
      <c r="L242" s="73"/>
      <c r="M242" s="73"/>
      <c r="N242" s="73"/>
      <c r="O242" s="69"/>
      <c r="P242" s="73"/>
      <c r="Q242" s="69"/>
      <c r="R242" s="123"/>
      <c r="S242" s="69"/>
      <c r="T242" s="69"/>
      <c r="U242" s="69"/>
      <c r="V242" s="69"/>
    </row>
    <row r="243" spans="1:22" ht="39.950000000000003" customHeight="1">
      <c r="A243" s="294" t="s">
        <v>493</v>
      </c>
      <c r="B243" s="294"/>
      <c r="C243" s="294"/>
      <c r="D243" s="294"/>
      <c r="E243" s="294"/>
      <c r="F243" s="294"/>
      <c r="G243" s="294"/>
      <c r="H243" s="294"/>
      <c r="I243" s="294"/>
      <c r="J243" s="294"/>
      <c r="K243" s="294"/>
      <c r="L243" s="294"/>
      <c r="M243" s="294"/>
      <c r="N243" s="294"/>
      <c r="O243" s="294"/>
      <c r="P243" s="294"/>
      <c r="Q243" s="294"/>
      <c r="R243" s="294"/>
      <c r="S243" s="294"/>
      <c r="T243" s="294"/>
      <c r="U243" s="294"/>
      <c r="V243" s="294"/>
    </row>
    <row r="244" spans="1:22" ht="39.950000000000003" customHeight="1">
      <c r="A244" s="289" t="s">
        <v>99</v>
      </c>
      <c r="B244" s="289" t="s">
        <v>74</v>
      </c>
      <c r="C244" s="289" t="s">
        <v>65</v>
      </c>
      <c r="D244" s="289" t="s">
        <v>66</v>
      </c>
      <c r="E244" s="289" t="s">
        <v>67</v>
      </c>
      <c r="F244" s="309" t="s">
        <v>68</v>
      </c>
      <c r="G244" s="289" t="s">
        <v>69</v>
      </c>
      <c r="H244" s="290" t="s">
        <v>70</v>
      </c>
      <c r="I244" s="290"/>
      <c r="J244" s="290" t="s">
        <v>79</v>
      </c>
      <c r="K244" s="290"/>
      <c r="L244" s="290"/>
      <c r="M244" s="290"/>
      <c r="N244" s="271" t="s">
        <v>490</v>
      </c>
      <c r="O244" s="271"/>
      <c r="P244" s="271"/>
      <c r="Q244" s="271"/>
      <c r="R244" s="271"/>
      <c r="S244" s="271"/>
      <c r="T244" s="271"/>
      <c r="U244" s="271"/>
    </row>
    <row r="245" spans="1:22" ht="39.950000000000003" customHeight="1">
      <c r="A245" s="289"/>
      <c r="B245" s="289"/>
      <c r="C245" s="289"/>
      <c r="D245" s="289"/>
      <c r="E245" s="289"/>
      <c r="F245" s="309"/>
      <c r="G245" s="289"/>
      <c r="H245" s="310" t="s">
        <v>71</v>
      </c>
      <c r="I245" s="310" t="s">
        <v>176</v>
      </c>
      <c r="J245" s="13" t="s">
        <v>75</v>
      </c>
      <c r="K245" s="13" t="s">
        <v>76</v>
      </c>
      <c r="L245" s="13" t="s">
        <v>77</v>
      </c>
      <c r="M245" s="13" t="s">
        <v>78</v>
      </c>
      <c r="N245" s="272" t="s">
        <v>75</v>
      </c>
      <c r="O245" s="272"/>
      <c r="P245" s="272" t="s">
        <v>76</v>
      </c>
      <c r="Q245" s="272"/>
      <c r="R245" s="272" t="s">
        <v>77</v>
      </c>
      <c r="S245" s="272"/>
      <c r="T245" s="272" t="s">
        <v>78</v>
      </c>
      <c r="U245" s="272"/>
    </row>
    <row r="246" spans="1:22" ht="39.950000000000003" customHeight="1">
      <c r="A246" s="289"/>
      <c r="B246" s="289"/>
      <c r="C246" s="289"/>
      <c r="D246" s="289"/>
      <c r="E246" s="289"/>
      <c r="F246" s="309"/>
      <c r="G246" s="289"/>
      <c r="H246" s="310"/>
      <c r="I246" s="310"/>
      <c r="J246" s="87" t="s">
        <v>64</v>
      </c>
      <c r="K246" s="51" t="s">
        <v>64</v>
      </c>
      <c r="L246" s="51" t="s">
        <v>64</v>
      </c>
      <c r="M246" s="51" t="s">
        <v>64</v>
      </c>
      <c r="N246" s="64" t="s">
        <v>492</v>
      </c>
      <c r="O246" s="64" t="s">
        <v>491</v>
      </c>
      <c r="P246" s="64" t="s">
        <v>492</v>
      </c>
      <c r="Q246" s="64" t="s">
        <v>491</v>
      </c>
      <c r="R246" s="199" t="s">
        <v>492</v>
      </c>
      <c r="S246" s="64" t="s">
        <v>491</v>
      </c>
      <c r="T246" s="64" t="s">
        <v>492</v>
      </c>
      <c r="U246" s="64" t="s">
        <v>491</v>
      </c>
    </row>
    <row r="247" spans="1:22" s="70" customFormat="1" ht="39.950000000000003" customHeight="1">
      <c r="A247" s="294" t="s">
        <v>466</v>
      </c>
      <c r="B247" s="294"/>
      <c r="C247" s="294"/>
      <c r="D247" s="294"/>
      <c r="E247" s="294"/>
      <c r="F247" s="294"/>
      <c r="G247" s="294"/>
      <c r="H247" s="294"/>
      <c r="I247" s="294"/>
      <c r="J247" s="294"/>
      <c r="K247" s="294"/>
      <c r="L247" s="294"/>
      <c r="M247" s="294"/>
      <c r="N247" s="294"/>
      <c r="O247" s="294"/>
      <c r="P247" s="294"/>
      <c r="Q247" s="294"/>
      <c r="R247" s="294"/>
      <c r="S247" s="294"/>
      <c r="T247" s="294"/>
      <c r="U247" s="294"/>
      <c r="V247" s="294"/>
    </row>
    <row r="248" spans="1:22" ht="39.950000000000003" customHeight="1">
      <c r="A248" s="301" t="s">
        <v>178</v>
      </c>
      <c r="B248" s="301" t="s">
        <v>179</v>
      </c>
      <c r="C248" s="45" t="s">
        <v>467</v>
      </c>
      <c r="D248" s="37">
        <v>5.5500000000000001E-2</v>
      </c>
      <c r="E248" s="61" t="s">
        <v>107</v>
      </c>
      <c r="F248" s="59">
        <v>1000</v>
      </c>
      <c r="G248" s="38" t="s">
        <v>468</v>
      </c>
      <c r="H248" s="36">
        <v>43101</v>
      </c>
      <c r="I248" s="26">
        <v>43465</v>
      </c>
      <c r="J248" s="46">
        <v>500</v>
      </c>
      <c r="K248" s="46"/>
      <c r="L248" s="46">
        <v>1000</v>
      </c>
      <c r="M248" s="46"/>
      <c r="N248" s="73">
        <v>395</v>
      </c>
      <c r="O248" s="107" t="s">
        <v>657</v>
      </c>
      <c r="P248" s="73"/>
      <c r="Q248" s="69"/>
      <c r="R248" s="123"/>
      <c r="S248" s="69"/>
      <c r="T248" s="69"/>
      <c r="U248" s="69"/>
    </row>
    <row r="249" spans="1:22" ht="39.950000000000003" customHeight="1">
      <c r="A249" s="301"/>
      <c r="B249" s="301"/>
      <c r="C249" s="45" t="s">
        <v>469</v>
      </c>
      <c r="D249" s="37">
        <v>5.5500000000000001E-2</v>
      </c>
      <c r="E249" s="38" t="s">
        <v>107</v>
      </c>
      <c r="F249" s="59">
        <v>3000</v>
      </c>
      <c r="G249" s="38" t="s">
        <v>470</v>
      </c>
      <c r="H249" s="36">
        <v>43101</v>
      </c>
      <c r="I249" s="26">
        <v>43465</v>
      </c>
      <c r="J249" s="46">
        <v>1500</v>
      </c>
      <c r="K249" s="46"/>
      <c r="L249" s="46">
        <v>3000</v>
      </c>
      <c r="M249" s="46"/>
      <c r="N249" s="73">
        <v>951</v>
      </c>
      <c r="O249" s="107" t="s">
        <v>658</v>
      </c>
      <c r="P249" s="73"/>
      <c r="Q249" s="69"/>
      <c r="R249" s="123"/>
      <c r="S249" s="69"/>
      <c r="T249" s="69"/>
      <c r="U249" s="69"/>
    </row>
    <row r="250" spans="1:22" ht="39.950000000000003" customHeight="1">
      <c r="A250" s="301"/>
      <c r="B250" s="301"/>
      <c r="C250" s="301" t="s">
        <v>471</v>
      </c>
      <c r="D250" s="302">
        <v>5.5599999999999997E-2</v>
      </c>
      <c r="E250" s="303" t="s">
        <v>107</v>
      </c>
      <c r="F250" s="304">
        <v>10</v>
      </c>
      <c r="G250" s="49" t="s">
        <v>472</v>
      </c>
      <c r="H250" s="36">
        <v>43101</v>
      </c>
      <c r="I250" s="26">
        <v>43465</v>
      </c>
      <c r="J250" s="304"/>
      <c r="K250" s="304">
        <v>5</v>
      </c>
      <c r="L250" s="304"/>
      <c r="M250" s="304">
        <v>10</v>
      </c>
      <c r="N250" s="321">
        <v>0.25</v>
      </c>
      <c r="O250" s="328" t="s">
        <v>659</v>
      </c>
      <c r="P250" s="304"/>
      <c r="Q250" s="323"/>
      <c r="R250" s="324"/>
      <c r="S250" s="323"/>
      <c r="T250" s="304"/>
      <c r="U250" s="323"/>
    </row>
    <row r="251" spans="1:22" ht="39.950000000000003" customHeight="1">
      <c r="A251" s="301"/>
      <c r="B251" s="301"/>
      <c r="C251" s="301"/>
      <c r="D251" s="302"/>
      <c r="E251" s="303"/>
      <c r="F251" s="304"/>
      <c r="G251" s="49" t="s">
        <v>473</v>
      </c>
      <c r="H251" s="36">
        <v>43101</v>
      </c>
      <c r="I251" s="26">
        <v>43465</v>
      </c>
      <c r="J251" s="304"/>
      <c r="K251" s="304">
        <v>0.5</v>
      </c>
      <c r="L251" s="304"/>
      <c r="M251" s="304">
        <v>1</v>
      </c>
      <c r="N251" s="322"/>
      <c r="O251" s="329"/>
      <c r="P251" s="304"/>
      <c r="Q251" s="323"/>
      <c r="R251" s="324"/>
      <c r="S251" s="323"/>
      <c r="T251" s="304"/>
      <c r="U251" s="323"/>
    </row>
    <row r="252" spans="1:22" ht="39.950000000000003" customHeight="1">
      <c r="A252" s="301"/>
      <c r="B252" s="301"/>
      <c r="C252" s="301"/>
      <c r="D252" s="302"/>
      <c r="E252" s="303"/>
      <c r="F252" s="304"/>
      <c r="G252" s="49" t="s">
        <v>474</v>
      </c>
      <c r="H252" s="36">
        <v>43101</v>
      </c>
      <c r="I252" s="26">
        <v>43465</v>
      </c>
      <c r="J252" s="304"/>
      <c r="K252" s="304">
        <v>0.5</v>
      </c>
      <c r="L252" s="304"/>
      <c r="M252" s="304">
        <v>1</v>
      </c>
      <c r="N252" s="322"/>
      <c r="O252" s="329"/>
      <c r="P252" s="304"/>
      <c r="Q252" s="323"/>
      <c r="R252" s="324"/>
      <c r="S252" s="323"/>
      <c r="T252" s="304"/>
      <c r="U252" s="323"/>
    </row>
    <row r="253" spans="1:22" ht="39.950000000000003" customHeight="1">
      <c r="A253" s="301"/>
      <c r="B253" s="301"/>
      <c r="C253" s="301" t="s">
        <v>475</v>
      </c>
      <c r="D253" s="311">
        <v>5.5599999999999997E-2</v>
      </c>
      <c r="E253" s="306" t="s">
        <v>101</v>
      </c>
      <c r="F253" s="307">
        <v>1</v>
      </c>
      <c r="G253" s="57" t="s">
        <v>476</v>
      </c>
      <c r="H253" s="36">
        <v>43101</v>
      </c>
      <c r="I253" s="26">
        <v>43465</v>
      </c>
      <c r="J253" s="307">
        <v>0.25</v>
      </c>
      <c r="K253" s="307">
        <v>0.5</v>
      </c>
      <c r="L253" s="307">
        <v>0.75</v>
      </c>
      <c r="M253" s="307">
        <v>1</v>
      </c>
      <c r="N253" s="332">
        <v>0.25</v>
      </c>
      <c r="O253" s="330" t="s">
        <v>660</v>
      </c>
      <c r="P253" s="307"/>
      <c r="Q253" s="323"/>
      <c r="R253" s="325"/>
      <c r="S253" s="323"/>
      <c r="T253" s="307"/>
      <c r="U253" s="323"/>
    </row>
    <row r="254" spans="1:22" ht="39.950000000000003" customHeight="1">
      <c r="A254" s="301"/>
      <c r="B254" s="301"/>
      <c r="C254" s="301"/>
      <c r="D254" s="306"/>
      <c r="E254" s="306"/>
      <c r="F254" s="307"/>
      <c r="G254" s="57" t="s">
        <v>477</v>
      </c>
      <c r="H254" s="36">
        <v>43101</v>
      </c>
      <c r="I254" s="26">
        <v>43465</v>
      </c>
      <c r="J254" s="307">
        <v>0.25</v>
      </c>
      <c r="K254" s="307">
        <v>0.5</v>
      </c>
      <c r="L254" s="307">
        <v>0.75</v>
      </c>
      <c r="M254" s="307">
        <v>1</v>
      </c>
      <c r="N254" s="332"/>
      <c r="O254" s="330"/>
      <c r="P254" s="307"/>
      <c r="Q254" s="323"/>
      <c r="R254" s="325"/>
      <c r="S254" s="323"/>
      <c r="T254" s="307"/>
      <c r="U254" s="323"/>
    </row>
    <row r="255" spans="1:22" ht="39.950000000000003" customHeight="1">
      <c r="A255" s="301"/>
      <c r="B255" s="301"/>
      <c r="C255" s="301"/>
      <c r="D255" s="306"/>
      <c r="E255" s="306"/>
      <c r="F255" s="307"/>
      <c r="G255" s="57" t="s">
        <v>478</v>
      </c>
      <c r="H255" s="36">
        <v>43101</v>
      </c>
      <c r="I255" s="26">
        <v>43465</v>
      </c>
      <c r="J255" s="307">
        <v>0.25</v>
      </c>
      <c r="K255" s="307">
        <v>0.5</v>
      </c>
      <c r="L255" s="307">
        <v>0.75</v>
      </c>
      <c r="M255" s="307">
        <v>1</v>
      </c>
      <c r="N255" s="332"/>
      <c r="O255" s="330"/>
      <c r="P255" s="307"/>
      <c r="Q255" s="323"/>
      <c r="R255" s="325"/>
      <c r="S255" s="323"/>
      <c r="T255" s="307"/>
      <c r="U255" s="323"/>
    </row>
    <row r="256" spans="1:22" ht="39.950000000000003" customHeight="1">
      <c r="A256" s="301"/>
      <c r="B256" s="301"/>
      <c r="C256" s="301"/>
      <c r="D256" s="306"/>
      <c r="E256" s="306"/>
      <c r="F256" s="307"/>
      <c r="G256" s="57" t="s">
        <v>479</v>
      </c>
      <c r="H256" s="36">
        <v>43101</v>
      </c>
      <c r="I256" s="26">
        <v>43465</v>
      </c>
      <c r="J256" s="307">
        <v>0.25</v>
      </c>
      <c r="K256" s="307">
        <v>0.5</v>
      </c>
      <c r="L256" s="307">
        <v>0.75</v>
      </c>
      <c r="M256" s="307">
        <v>1</v>
      </c>
      <c r="N256" s="332"/>
      <c r="O256" s="330"/>
      <c r="P256" s="307"/>
      <c r="Q256" s="323"/>
      <c r="R256" s="325"/>
      <c r="S256" s="323"/>
      <c r="T256" s="307"/>
      <c r="U256" s="323"/>
    </row>
    <row r="257" spans="1:21" ht="39.950000000000003" customHeight="1">
      <c r="A257" s="301"/>
      <c r="B257" s="301"/>
      <c r="C257" s="57" t="s">
        <v>480</v>
      </c>
      <c r="D257" s="63">
        <v>5.5500000000000001E-2</v>
      </c>
      <c r="E257" s="58" t="s">
        <v>107</v>
      </c>
      <c r="F257" s="59">
        <v>300</v>
      </c>
      <c r="G257" s="49" t="s">
        <v>481</v>
      </c>
      <c r="H257" s="36">
        <v>43101</v>
      </c>
      <c r="I257" s="26">
        <v>43465</v>
      </c>
      <c r="J257" s="92">
        <v>150</v>
      </c>
      <c r="K257" s="59"/>
      <c r="L257" s="59">
        <v>150</v>
      </c>
      <c r="M257" s="59"/>
      <c r="N257" s="126">
        <v>0.66666666666666663</v>
      </c>
      <c r="O257" s="124" t="s">
        <v>661</v>
      </c>
      <c r="P257" s="187"/>
      <c r="Q257" s="69"/>
      <c r="R257" s="204"/>
      <c r="S257" s="69"/>
      <c r="T257" s="59"/>
      <c r="U257" s="69"/>
    </row>
    <row r="258" spans="1:21" ht="39.950000000000003" customHeight="1">
      <c r="A258" s="301"/>
      <c r="B258" s="301"/>
      <c r="C258" s="57" t="s">
        <v>482</v>
      </c>
      <c r="D258" s="63">
        <v>5.5500000000000001E-2</v>
      </c>
      <c r="E258" s="58" t="s">
        <v>101</v>
      </c>
      <c r="F258" s="58">
        <v>1</v>
      </c>
      <c r="G258" s="49" t="s">
        <v>483</v>
      </c>
      <c r="H258" s="36">
        <v>43101</v>
      </c>
      <c r="I258" s="26">
        <v>43465</v>
      </c>
      <c r="J258" s="91"/>
      <c r="K258" s="58">
        <v>0.5</v>
      </c>
      <c r="L258" s="58"/>
      <c r="M258" s="58">
        <v>1</v>
      </c>
      <c r="N258" s="91">
        <v>7.0000000000000007E-2</v>
      </c>
      <c r="O258" s="127" t="s">
        <v>662</v>
      </c>
      <c r="P258" s="188"/>
      <c r="Q258" s="69"/>
      <c r="R258" s="205"/>
      <c r="S258" s="69"/>
      <c r="T258" s="58"/>
      <c r="U258" s="69"/>
    </row>
    <row r="259" spans="1:21" ht="39.950000000000003" customHeight="1">
      <c r="A259" s="301"/>
      <c r="B259" s="301"/>
      <c r="C259" s="57" t="s">
        <v>484</v>
      </c>
      <c r="D259" s="63">
        <v>5.5599999999999997E-2</v>
      </c>
      <c r="E259" s="60" t="s">
        <v>101</v>
      </c>
      <c r="F259" s="62">
        <v>1</v>
      </c>
      <c r="G259" s="57" t="s">
        <v>485</v>
      </c>
      <c r="H259" s="36">
        <v>43101</v>
      </c>
      <c r="I259" s="26">
        <v>43465</v>
      </c>
      <c r="J259" s="89">
        <v>0.5</v>
      </c>
      <c r="K259" s="62">
        <v>1</v>
      </c>
      <c r="L259" s="62"/>
      <c r="M259" s="62"/>
      <c r="N259" s="89">
        <v>1</v>
      </c>
      <c r="O259" s="107" t="s">
        <v>663</v>
      </c>
      <c r="P259" s="186"/>
      <c r="Q259" s="69"/>
      <c r="R259" s="206"/>
      <c r="S259" s="69"/>
      <c r="T259" s="62"/>
      <c r="U259" s="69"/>
    </row>
    <row r="260" spans="1:21" ht="39.950000000000003" customHeight="1">
      <c r="A260" s="301"/>
      <c r="B260" s="301"/>
      <c r="C260" s="301" t="s">
        <v>486</v>
      </c>
      <c r="D260" s="308">
        <v>5.5599999999999997E-2</v>
      </c>
      <c r="E260" s="306" t="s">
        <v>101</v>
      </c>
      <c r="F260" s="305">
        <v>1</v>
      </c>
      <c r="G260" s="57" t="s">
        <v>487</v>
      </c>
      <c r="H260" s="36">
        <v>43101</v>
      </c>
      <c r="I260" s="26">
        <v>43465</v>
      </c>
      <c r="J260" s="305">
        <v>0.25</v>
      </c>
      <c r="K260" s="305">
        <v>0.5</v>
      </c>
      <c r="L260" s="305">
        <v>0.75</v>
      </c>
      <c r="M260" s="305">
        <v>1</v>
      </c>
      <c r="N260" s="305">
        <v>0.25</v>
      </c>
      <c r="O260" s="296" t="s">
        <v>664</v>
      </c>
      <c r="P260" s="305"/>
      <c r="Q260" s="323"/>
      <c r="R260" s="326"/>
      <c r="S260" s="323"/>
      <c r="T260" s="305"/>
      <c r="U260" s="323"/>
    </row>
    <row r="261" spans="1:21" ht="39.950000000000003" customHeight="1">
      <c r="A261" s="301"/>
      <c r="B261" s="301"/>
      <c r="C261" s="301"/>
      <c r="D261" s="308"/>
      <c r="E261" s="306"/>
      <c r="F261" s="306"/>
      <c r="G261" s="57" t="s">
        <v>488</v>
      </c>
      <c r="H261" s="36">
        <v>43101</v>
      </c>
      <c r="I261" s="26">
        <v>43465</v>
      </c>
      <c r="J261" s="306">
        <v>0.25</v>
      </c>
      <c r="K261" s="306">
        <v>0.5</v>
      </c>
      <c r="L261" s="306">
        <v>0.75</v>
      </c>
      <c r="M261" s="306">
        <v>1</v>
      </c>
      <c r="N261" s="306"/>
      <c r="O261" s="296"/>
      <c r="P261" s="306"/>
      <c r="Q261" s="323"/>
      <c r="R261" s="327"/>
      <c r="S261" s="323"/>
      <c r="T261" s="306"/>
      <c r="U261" s="323"/>
    </row>
    <row r="262" spans="1:21" ht="39.950000000000003" customHeight="1">
      <c r="A262" s="301"/>
      <c r="B262" s="301"/>
      <c r="C262" s="301" t="s">
        <v>489</v>
      </c>
      <c r="D262" s="308">
        <v>5.5599999999999997E-2</v>
      </c>
      <c r="E262" s="306" t="s">
        <v>101</v>
      </c>
      <c r="F262" s="305">
        <v>1</v>
      </c>
      <c r="G262" s="57" t="s">
        <v>487</v>
      </c>
      <c r="H262" s="36">
        <v>43101</v>
      </c>
      <c r="I262" s="26">
        <v>43465</v>
      </c>
      <c r="J262" s="305">
        <v>0.25</v>
      </c>
      <c r="K262" s="305">
        <v>0.5</v>
      </c>
      <c r="L262" s="305">
        <v>0.75</v>
      </c>
      <c r="M262" s="305">
        <v>1</v>
      </c>
      <c r="N262" s="305">
        <v>0.2</v>
      </c>
      <c r="O262" s="331" t="s">
        <v>665</v>
      </c>
      <c r="P262" s="305"/>
      <c r="Q262" s="323"/>
      <c r="R262" s="326"/>
      <c r="S262" s="323"/>
      <c r="T262" s="305"/>
      <c r="U262" s="323"/>
    </row>
    <row r="263" spans="1:21" ht="39.950000000000003" customHeight="1">
      <c r="A263" s="301"/>
      <c r="B263" s="301"/>
      <c r="C263" s="301"/>
      <c r="D263" s="308"/>
      <c r="E263" s="306"/>
      <c r="F263" s="306"/>
      <c r="G263" s="57" t="s">
        <v>488</v>
      </c>
      <c r="H263" s="36">
        <v>43101</v>
      </c>
      <c r="I263" s="26">
        <v>43465</v>
      </c>
      <c r="J263" s="306">
        <v>0.25</v>
      </c>
      <c r="K263" s="306">
        <v>0.5</v>
      </c>
      <c r="L263" s="306">
        <v>0.75</v>
      </c>
      <c r="M263" s="306">
        <v>1</v>
      </c>
      <c r="N263" s="306"/>
      <c r="O263" s="331"/>
      <c r="P263" s="306"/>
      <c r="Q263" s="323"/>
      <c r="R263" s="327"/>
      <c r="S263" s="323"/>
      <c r="T263" s="306"/>
      <c r="U263" s="323"/>
    </row>
    <row r="264" spans="1:21" ht="39.950000000000003" customHeight="1">
      <c r="D264" s="86">
        <f>SUM(D248:D262)</f>
        <v>0.49999999999999994</v>
      </c>
    </row>
  </sheetData>
  <mergeCells count="421">
    <mergeCell ref="Q200:Q201"/>
    <mergeCell ref="C128:C130"/>
    <mergeCell ref="D128:D130"/>
    <mergeCell ref="E128:E130"/>
    <mergeCell ref="F128:F130"/>
    <mergeCell ref="T129:U129"/>
    <mergeCell ref="N149:U149"/>
    <mergeCell ref="A141:V141"/>
    <mergeCell ref="A148:V148"/>
    <mergeCell ref="N138:U138"/>
    <mergeCell ref="H139:H140"/>
    <mergeCell ref="I139:I140"/>
    <mergeCell ref="N139:O139"/>
    <mergeCell ref="P139:Q139"/>
    <mergeCell ref="R139:S139"/>
    <mergeCell ref="T139:U139"/>
    <mergeCell ref="A137:V137"/>
    <mergeCell ref="A138:A140"/>
    <mergeCell ref="B138:B140"/>
    <mergeCell ref="C138:C140"/>
    <mergeCell ref="D138:D140"/>
    <mergeCell ref="E138:E140"/>
    <mergeCell ref="F138:F140"/>
    <mergeCell ref="H129:H130"/>
    <mergeCell ref="U102:U105"/>
    <mergeCell ref="I129:I130"/>
    <mergeCell ref="H150:H151"/>
    <mergeCell ref="I150:I151"/>
    <mergeCell ref="N150:O150"/>
    <mergeCell ref="P150:Q150"/>
    <mergeCell ref="R150:S150"/>
    <mergeCell ref="T150:U150"/>
    <mergeCell ref="A149:A151"/>
    <mergeCell ref="B149:B151"/>
    <mergeCell ref="C149:C151"/>
    <mergeCell ref="D149:D151"/>
    <mergeCell ref="E149:E151"/>
    <mergeCell ref="F149:F151"/>
    <mergeCell ref="G149:G151"/>
    <mergeCell ref="H149:I149"/>
    <mergeCell ref="J149:M149"/>
    <mergeCell ref="R129:S129"/>
    <mergeCell ref="B128:B130"/>
    <mergeCell ref="Q102:Q105"/>
    <mergeCell ref="R80:R83"/>
    <mergeCell ref="R95:R97"/>
    <mergeCell ref="S80:S83"/>
    <mergeCell ref="T80:T83"/>
    <mergeCell ref="U80:U83"/>
    <mergeCell ref="R86:R87"/>
    <mergeCell ref="S86:S87"/>
    <mergeCell ref="T86:T87"/>
    <mergeCell ref="U86:U87"/>
    <mergeCell ref="R92:R93"/>
    <mergeCell ref="S92:S93"/>
    <mergeCell ref="T92:T93"/>
    <mergeCell ref="U92:U93"/>
    <mergeCell ref="S95:S97"/>
    <mergeCell ref="T95:T97"/>
    <mergeCell ref="U95:U97"/>
    <mergeCell ref="R99:R100"/>
    <mergeCell ref="S99:S100"/>
    <mergeCell ref="T99:T100"/>
    <mergeCell ref="U99:U100"/>
    <mergeCell ref="R102:R105"/>
    <mergeCell ref="S102:S105"/>
    <mergeCell ref="T102:T105"/>
    <mergeCell ref="U253:U256"/>
    <mergeCell ref="U260:U261"/>
    <mergeCell ref="U262:U263"/>
    <mergeCell ref="A173:V173"/>
    <mergeCell ref="A174:A176"/>
    <mergeCell ref="B174:B176"/>
    <mergeCell ref="C174:C176"/>
    <mergeCell ref="T253:T256"/>
    <mergeCell ref="T260:T261"/>
    <mergeCell ref="T262:T263"/>
    <mergeCell ref="O250:O252"/>
    <mergeCell ref="O253:O256"/>
    <mergeCell ref="O260:O261"/>
    <mergeCell ref="O262:O263"/>
    <mergeCell ref="Q250:Q252"/>
    <mergeCell ref="Q253:Q256"/>
    <mergeCell ref="Q260:Q261"/>
    <mergeCell ref="Q262:Q263"/>
    <mergeCell ref="S250:S252"/>
    <mergeCell ref="S253:S256"/>
    <mergeCell ref="S260:S261"/>
    <mergeCell ref="S262:S263"/>
    <mergeCell ref="N253:N256"/>
    <mergeCell ref="N260:N261"/>
    <mergeCell ref="N262:N263"/>
    <mergeCell ref="P250:P252"/>
    <mergeCell ref="P253:P256"/>
    <mergeCell ref="P260:P261"/>
    <mergeCell ref="P262:P263"/>
    <mergeCell ref="R250:R252"/>
    <mergeCell ref="R253:R256"/>
    <mergeCell ref="R260:R261"/>
    <mergeCell ref="R262:R263"/>
    <mergeCell ref="A152:V152"/>
    <mergeCell ref="A177:V177"/>
    <mergeCell ref="A185:V185"/>
    <mergeCell ref="A198:V198"/>
    <mergeCell ref="A240:V240"/>
    <mergeCell ref="A247:V247"/>
    <mergeCell ref="N250:N252"/>
    <mergeCell ref="T250:T252"/>
    <mergeCell ref="U250:U252"/>
    <mergeCell ref="D174:D176"/>
    <mergeCell ref="E174:E176"/>
    <mergeCell ref="F174:F176"/>
    <mergeCell ref="G174:G176"/>
    <mergeCell ref="H174:I174"/>
    <mergeCell ref="J174:M174"/>
    <mergeCell ref="N174:U174"/>
    <mergeCell ref="H175:H176"/>
    <mergeCell ref="I175:I176"/>
    <mergeCell ref="N175:O175"/>
    <mergeCell ref="P175:Q175"/>
    <mergeCell ref="R175:S175"/>
    <mergeCell ref="T175:U175"/>
    <mergeCell ref="A243:V243"/>
    <mergeCell ref="A244:A246"/>
    <mergeCell ref="A131:V131"/>
    <mergeCell ref="N80:N83"/>
    <mergeCell ref="O80:O83"/>
    <mergeCell ref="P80:P83"/>
    <mergeCell ref="Q80:Q83"/>
    <mergeCell ref="N86:N87"/>
    <mergeCell ref="O86:O87"/>
    <mergeCell ref="P86:P87"/>
    <mergeCell ref="Q86:Q87"/>
    <mergeCell ref="N92:N93"/>
    <mergeCell ref="O92:O93"/>
    <mergeCell ref="P92:P93"/>
    <mergeCell ref="Q92:Q93"/>
    <mergeCell ref="N95:N97"/>
    <mergeCell ref="O95:O97"/>
    <mergeCell ref="P95:P97"/>
    <mergeCell ref="Q95:Q97"/>
    <mergeCell ref="N99:N100"/>
    <mergeCell ref="O99:O100"/>
    <mergeCell ref="P99:P100"/>
    <mergeCell ref="Q99:Q100"/>
    <mergeCell ref="N102:N105"/>
    <mergeCell ref="O102:O105"/>
    <mergeCell ref="P102:P105"/>
    <mergeCell ref="B244:B246"/>
    <mergeCell ref="C244:C246"/>
    <mergeCell ref="D244:D246"/>
    <mergeCell ref="E244:E246"/>
    <mergeCell ref="F244:F246"/>
    <mergeCell ref="G244:G246"/>
    <mergeCell ref="H244:I244"/>
    <mergeCell ref="J244:M244"/>
    <mergeCell ref="N244:U244"/>
    <mergeCell ref="H245:H246"/>
    <mergeCell ref="I245:I246"/>
    <mergeCell ref="N245:O245"/>
    <mergeCell ref="P245:Q245"/>
    <mergeCell ref="R245:S245"/>
    <mergeCell ref="T245:U245"/>
    <mergeCell ref="A236:V236"/>
    <mergeCell ref="A237:A239"/>
    <mergeCell ref="B237:B239"/>
    <mergeCell ref="C237:C239"/>
    <mergeCell ref="D237:D239"/>
    <mergeCell ref="E237:E239"/>
    <mergeCell ref="F237:F239"/>
    <mergeCell ref="G237:G239"/>
    <mergeCell ref="H237:I237"/>
    <mergeCell ref="J237:M237"/>
    <mergeCell ref="N237:U237"/>
    <mergeCell ref="H238:H239"/>
    <mergeCell ref="I238:I239"/>
    <mergeCell ref="N238:O238"/>
    <mergeCell ref="P238:Q238"/>
    <mergeCell ref="R238:S238"/>
    <mergeCell ref="T238:U238"/>
    <mergeCell ref="R183:S183"/>
    <mergeCell ref="T183:U183"/>
    <mergeCell ref="A194:V194"/>
    <mergeCell ref="A195:A197"/>
    <mergeCell ref="B195:B197"/>
    <mergeCell ref="C195:C197"/>
    <mergeCell ref="D195:D197"/>
    <mergeCell ref="E195:E197"/>
    <mergeCell ref="F195:F197"/>
    <mergeCell ref="G195:G197"/>
    <mergeCell ref="H195:I195"/>
    <mergeCell ref="J195:M195"/>
    <mergeCell ref="N195:U195"/>
    <mergeCell ref="H196:H197"/>
    <mergeCell ref="I196:I197"/>
    <mergeCell ref="N196:O196"/>
    <mergeCell ref="P196:Q196"/>
    <mergeCell ref="R196:S196"/>
    <mergeCell ref="T196:U196"/>
    <mergeCell ref="A114:V114"/>
    <mergeCell ref="A115:A117"/>
    <mergeCell ref="B115:B117"/>
    <mergeCell ref="C115:C117"/>
    <mergeCell ref="D115:D117"/>
    <mergeCell ref="E115:E117"/>
    <mergeCell ref="F115:F117"/>
    <mergeCell ref="G115:G117"/>
    <mergeCell ref="H115:I115"/>
    <mergeCell ref="J115:M115"/>
    <mergeCell ref="N115:U115"/>
    <mergeCell ref="H116:H117"/>
    <mergeCell ref="I116:I117"/>
    <mergeCell ref="N116:O116"/>
    <mergeCell ref="P116:Q116"/>
    <mergeCell ref="R116:S116"/>
    <mergeCell ref="T116:U116"/>
    <mergeCell ref="N16:U16"/>
    <mergeCell ref="N17:O17"/>
    <mergeCell ref="P17:Q17"/>
    <mergeCell ref="R17:S17"/>
    <mergeCell ref="T17:U17"/>
    <mergeCell ref="A13:V13"/>
    <mergeCell ref="A15:V15"/>
    <mergeCell ref="A5:A11"/>
    <mergeCell ref="B5:B8"/>
    <mergeCell ref="B9:B11"/>
    <mergeCell ref="A16:A18"/>
    <mergeCell ref="B16:B18"/>
    <mergeCell ref="C16:C18"/>
    <mergeCell ref="D16:D18"/>
    <mergeCell ref="E16:E18"/>
    <mergeCell ref="F16:F18"/>
    <mergeCell ref="G16:G18"/>
    <mergeCell ref="H16:I16"/>
    <mergeCell ref="J16:M16"/>
    <mergeCell ref="H17:H18"/>
    <mergeCell ref="I17:I18"/>
    <mergeCell ref="A2:A4"/>
    <mergeCell ref="B2:B4"/>
    <mergeCell ref="C2:C4"/>
    <mergeCell ref="D2:D4"/>
    <mergeCell ref="G2:G4"/>
    <mergeCell ref="I2:J2"/>
    <mergeCell ref="K2:N2"/>
    <mergeCell ref="I3:I4"/>
    <mergeCell ref="J3:J4"/>
    <mergeCell ref="H2:H4"/>
    <mergeCell ref="G76:G78"/>
    <mergeCell ref="H76:I76"/>
    <mergeCell ref="I80:I83"/>
    <mergeCell ref="D76:D78"/>
    <mergeCell ref="J76:M76"/>
    <mergeCell ref="B95:B97"/>
    <mergeCell ref="C95:C97"/>
    <mergeCell ref="E2:E4"/>
    <mergeCell ref="F2:F4"/>
    <mergeCell ref="A19:V19"/>
    <mergeCell ref="A79:V79"/>
    <mergeCell ref="A75:V75"/>
    <mergeCell ref="A76:A78"/>
    <mergeCell ref="N76:U76"/>
    <mergeCell ref="H77:H78"/>
    <mergeCell ref="I77:I78"/>
    <mergeCell ref="N77:O77"/>
    <mergeCell ref="P77:Q77"/>
    <mergeCell ref="R77:S77"/>
    <mergeCell ref="T77:U77"/>
    <mergeCell ref="A20:A73"/>
    <mergeCell ref="B20:B73"/>
    <mergeCell ref="A80:A112"/>
    <mergeCell ref="B80:B83"/>
    <mergeCell ref="C80:C83"/>
    <mergeCell ref="D80:D83"/>
    <mergeCell ref="E80:E83"/>
    <mergeCell ref="F80:F83"/>
    <mergeCell ref="B76:B78"/>
    <mergeCell ref="C76:C78"/>
    <mergeCell ref="E102:E105"/>
    <mergeCell ref="F102:F105"/>
    <mergeCell ref="F99:F100"/>
    <mergeCell ref="D86:D87"/>
    <mergeCell ref="E86:E87"/>
    <mergeCell ref="F86:F87"/>
    <mergeCell ref="E76:E78"/>
    <mergeCell ref="F76:F78"/>
    <mergeCell ref="J80:J83"/>
    <mergeCell ref="K80:K83"/>
    <mergeCell ref="L80:L83"/>
    <mergeCell ref="M80:M83"/>
    <mergeCell ref="M86:M87"/>
    <mergeCell ref="B92:B93"/>
    <mergeCell ref="C92:C93"/>
    <mergeCell ref="D92:D93"/>
    <mergeCell ref="E92:E93"/>
    <mergeCell ref="F92:F93"/>
    <mergeCell ref="H92:H93"/>
    <mergeCell ref="I92:I93"/>
    <mergeCell ref="J92:J93"/>
    <mergeCell ref="K92:K93"/>
    <mergeCell ref="L92:L93"/>
    <mergeCell ref="M92:M93"/>
    <mergeCell ref="H86:H87"/>
    <mergeCell ref="I86:I87"/>
    <mergeCell ref="J86:J87"/>
    <mergeCell ref="K86:K87"/>
    <mergeCell ref="L86:L87"/>
    <mergeCell ref="B86:B87"/>
    <mergeCell ref="C86:C87"/>
    <mergeCell ref="H80:H83"/>
    <mergeCell ref="H99:H100"/>
    <mergeCell ref="I99:I100"/>
    <mergeCell ref="J99:J100"/>
    <mergeCell ref="K99:K100"/>
    <mergeCell ref="L99:L100"/>
    <mergeCell ref="M99:M100"/>
    <mergeCell ref="H95:H97"/>
    <mergeCell ref="I95:I97"/>
    <mergeCell ref="J95:J97"/>
    <mergeCell ref="K95:K97"/>
    <mergeCell ref="L95:L97"/>
    <mergeCell ref="M250:M252"/>
    <mergeCell ref="C253:C256"/>
    <mergeCell ref="D253:D256"/>
    <mergeCell ref="E253:E256"/>
    <mergeCell ref="F253:F256"/>
    <mergeCell ref="M102:M105"/>
    <mergeCell ref="D95:D97"/>
    <mergeCell ref="E95:E97"/>
    <mergeCell ref="F95:F97"/>
    <mergeCell ref="A127:V127"/>
    <mergeCell ref="A128:A130"/>
    <mergeCell ref="A119:A125"/>
    <mergeCell ref="A132:A135"/>
    <mergeCell ref="B132:B135"/>
    <mergeCell ref="H102:H105"/>
    <mergeCell ref="I102:I105"/>
    <mergeCell ref="J102:J105"/>
    <mergeCell ref="K102:K105"/>
    <mergeCell ref="L102:L105"/>
    <mergeCell ref="B102:B105"/>
    <mergeCell ref="C102:C105"/>
    <mergeCell ref="D102:D105"/>
    <mergeCell ref="A248:A263"/>
    <mergeCell ref="B248:B263"/>
    <mergeCell ref="M262:M263"/>
    <mergeCell ref="C262:C263"/>
    <mergeCell ref="D262:D263"/>
    <mergeCell ref="E262:E263"/>
    <mergeCell ref="F262:F263"/>
    <mergeCell ref="M253:M256"/>
    <mergeCell ref="M260:M261"/>
    <mergeCell ref="N129:O129"/>
    <mergeCell ref="P129:Q129"/>
    <mergeCell ref="A181:V181"/>
    <mergeCell ref="A182:A184"/>
    <mergeCell ref="B182:B184"/>
    <mergeCell ref="C182:C184"/>
    <mergeCell ref="D182:D184"/>
    <mergeCell ref="E182:E184"/>
    <mergeCell ref="F182:F184"/>
    <mergeCell ref="G182:G184"/>
    <mergeCell ref="H182:I182"/>
    <mergeCell ref="J182:M182"/>
    <mergeCell ref="N182:U182"/>
    <mergeCell ref="H183:H184"/>
    <mergeCell ref="I183:I184"/>
    <mergeCell ref="N183:O183"/>
    <mergeCell ref="P183:Q183"/>
    <mergeCell ref="C250:C252"/>
    <mergeCell ref="D250:D252"/>
    <mergeCell ref="E250:E252"/>
    <mergeCell ref="F250:F252"/>
    <mergeCell ref="J250:J252"/>
    <mergeCell ref="K250:K252"/>
    <mergeCell ref="L250:L252"/>
    <mergeCell ref="J262:J263"/>
    <mergeCell ref="J253:J256"/>
    <mergeCell ref="K253:K256"/>
    <mergeCell ref="L253:L256"/>
    <mergeCell ref="C260:C261"/>
    <mergeCell ref="D260:D261"/>
    <mergeCell ref="E260:E261"/>
    <mergeCell ref="F260:F261"/>
    <mergeCell ref="J260:J261"/>
    <mergeCell ref="K260:K261"/>
    <mergeCell ref="L260:L261"/>
    <mergeCell ref="K262:K263"/>
    <mergeCell ref="L262:L263"/>
    <mergeCell ref="A199:A234"/>
    <mergeCell ref="B199:B234"/>
    <mergeCell ref="G200:G201"/>
    <mergeCell ref="H200:H201"/>
    <mergeCell ref="I200:I201"/>
    <mergeCell ref="A178:A179"/>
    <mergeCell ref="B178:B179"/>
    <mergeCell ref="A186:A192"/>
    <mergeCell ref="B186:B192"/>
    <mergeCell ref="O2:V2"/>
    <mergeCell ref="O3:P3"/>
    <mergeCell ref="Q3:R3"/>
    <mergeCell ref="S3:T3"/>
    <mergeCell ref="U3:V3"/>
    <mergeCell ref="A1:V1"/>
    <mergeCell ref="A14:V14"/>
    <mergeCell ref="A153:A171"/>
    <mergeCell ref="B153:B171"/>
    <mergeCell ref="G138:G140"/>
    <mergeCell ref="H138:I138"/>
    <mergeCell ref="J138:M138"/>
    <mergeCell ref="A142:A146"/>
    <mergeCell ref="B142:B146"/>
    <mergeCell ref="A118:V118"/>
    <mergeCell ref="G128:G130"/>
    <mergeCell ref="H128:I128"/>
    <mergeCell ref="J128:M128"/>
    <mergeCell ref="N128:U128"/>
    <mergeCell ref="M95:M97"/>
    <mergeCell ref="B99:B100"/>
    <mergeCell ref="C99:C100"/>
    <mergeCell ref="D99:D100"/>
    <mergeCell ref="E99:E100"/>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4:V19"/>
  <sheetViews>
    <sheetView zoomScale="90" zoomScaleNormal="90" workbookViewId="0">
      <selection activeCell="H13" sqref="H13"/>
    </sheetView>
  </sheetViews>
  <sheetFormatPr baseColWidth="10" defaultColWidth="10.7109375" defaultRowHeight="39.950000000000003" customHeight="1"/>
  <cols>
    <col min="1" max="1" width="16.28515625" customWidth="1"/>
    <col min="2" max="2" width="15" customWidth="1"/>
    <col min="3" max="3" width="26.85546875" customWidth="1"/>
    <col min="4" max="4" width="17.28515625" style="10" hidden="1" customWidth="1"/>
    <col min="5" max="5" width="13.28515625" hidden="1" customWidth="1"/>
    <col min="6" max="6" width="13.7109375" style="10" hidden="1" customWidth="1"/>
    <col min="7" max="7" width="38.5703125" hidden="1" customWidth="1"/>
    <col min="8" max="8" width="31" style="12" customWidth="1"/>
    <col min="9" max="9" width="20" hidden="1" customWidth="1"/>
    <col min="10" max="11" width="17.140625" hidden="1" customWidth="1"/>
    <col min="12" max="12" width="17.140625" customWidth="1"/>
    <col min="13" max="14" width="17.140625" hidden="1" customWidth="1"/>
    <col min="15" max="15" width="7.42578125" hidden="1" customWidth="1"/>
    <col min="16" max="16" width="16.42578125" customWidth="1"/>
    <col min="18" max="18" width="35.85546875" customWidth="1"/>
  </cols>
  <sheetData>
    <row r="4" spans="1:22" ht="39.950000000000003" customHeight="1">
      <c r="A4" s="269" t="s">
        <v>736</v>
      </c>
      <c r="B4" s="270"/>
      <c r="C4" s="270"/>
      <c r="D4" s="270"/>
      <c r="E4" s="270"/>
      <c r="F4" s="270"/>
      <c r="G4" s="270"/>
      <c r="H4" s="270"/>
      <c r="I4" s="270"/>
      <c r="J4" s="270"/>
      <c r="K4" s="270"/>
      <c r="L4" s="270"/>
      <c r="M4" s="270"/>
      <c r="N4" s="270"/>
      <c r="O4" s="270"/>
      <c r="P4" s="270"/>
      <c r="Q4" s="270"/>
      <c r="R4" s="270"/>
      <c r="S4" s="270"/>
      <c r="T4" s="270"/>
      <c r="U4" s="270"/>
      <c r="V4" s="270"/>
    </row>
    <row r="5" spans="1:22" ht="39.950000000000003" customHeight="1">
      <c r="A5" s="274" t="s">
        <v>99</v>
      </c>
      <c r="B5" s="274" t="s">
        <v>74</v>
      </c>
      <c r="C5" s="274" t="s">
        <v>65</v>
      </c>
      <c r="D5" s="337" t="s">
        <v>66</v>
      </c>
      <c r="E5" s="274" t="s">
        <v>67</v>
      </c>
      <c r="F5" s="337" t="s">
        <v>68</v>
      </c>
      <c r="G5" s="274" t="s">
        <v>69</v>
      </c>
      <c r="H5" s="274" t="s">
        <v>666</v>
      </c>
      <c r="I5" s="275" t="s">
        <v>70</v>
      </c>
      <c r="J5" s="275"/>
      <c r="K5" s="274" t="s">
        <v>79</v>
      </c>
      <c r="L5" s="274"/>
      <c r="M5" s="274"/>
      <c r="N5" s="274"/>
      <c r="O5" s="271" t="s">
        <v>490</v>
      </c>
      <c r="P5" s="271"/>
      <c r="Q5" s="271"/>
      <c r="R5" s="271"/>
      <c r="S5" s="271"/>
      <c r="T5" s="271"/>
      <c r="U5" s="271"/>
      <c r="V5" s="271"/>
    </row>
    <row r="6" spans="1:22" ht="39.950000000000003" customHeight="1">
      <c r="A6" s="274"/>
      <c r="B6" s="274"/>
      <c r="C6" s="274"/>
      <c r="D6" s="337"/>
      <c r="E6" s="274"/>
      <c r="F6" s="337"/>
      <c r="G6" s="274"/>
      <c r="H6" s="274"/>
      <c r="I6" s="274" t="s">
        <v>71</v>
      </c>
      <c r="J6" s="274" t="s">
        <v>72</v>
      </c>
      <c r="K6" s="101" t="s">
        <v>75</v>
      </c>
      <c r="L6" s="101" t="s">
        <v>76</v>
      </c>
      <c r="M6" s="101" t="s">
        <v>77</v>
      </c>
      <c r="N6" s="101" t="s">
        <v>78</v>
      </c>
      <c r="O6" s="272" t="s">
        <v>75</v>
      </c>
      <c r="P6" s="272"/>
      <c r="Q6" s="272" t="s">
        <v>76</v>
      </c>
      <c r="R6" s="272"/>
      <c r="S6" s="272" t="s">
        <v>77</v>
      </c>
      <c r="T6" s="272"/>
      <c r="U6" s="272" t="s">
        <v>78</v>
      </c>
      <c r="V6" s="272"/>
    </row>
    <row r="7" spans="1:22" ht="39.950000000000003" customHeight="1">
      <c r="A7" s="274"/>
      <c r="B7" s="274"/>
      <c r="C7" s="274"/>
      <c r="D7" s="337"/>
      <c r="E7" s="274"/>
      <c r="F7" s="337"/>
      <c r="G7" s="274"/>
      <c r="H7" s="274"/>
      <c r="I7" s="274"/>
      <c r="J7" s="274"/>
      <c r="K7" s="102" t="s">
        <v>129</v>
      </c>
      <c r="L7" s="102" t="s">
        <v>129</v>
      </c>
      <c r="M7" s="102" t="s">
        <v>129</v>
      </c>
      <c r="N7" s="102" t="s">
        <v>129</v>
      </c>
      <c r="O7" s="64" t="s">
        <v>492</v>
      </c>
      <c r="P7" s="155" t="s">
        <v>491</v>
      </c>
      <c r="Q7" s="64" t="s">
        <v>492</v>
      </c>
      <c r="R7" s="64" t="s">
        <v>491</v>
      </c>
      <c r="S7" s="64" t="s">
        <v>492</v>
      </c>
      <c r="T7" s="64" t="s">
        <v>491</v>
      </c>
      <c r="U7" s="64" t="s">
        <v>492</v>
      </c>
      <c r="V7" s="64" t="s">
        <v>491</v>
      </c>
    </row>
    <row r="8" spans="1:22" s="218" customFormat="1" ht="39.950000000000003" customHeight="1">
      <c r="A8" s="338" t="s">
        <v>58</v>
      </c>
      <c r="B8" s="339" t="s">
        <v>82</v>
      </c>
      <c r="C8" s="133" t="s">
        <v>132</v>
      </c>
      <c r="D8" s="232">
        <v>0.12</v>
      </c>
      <c r="E8" s="133" t="s">
        <v>101</v>
      </c>
      <c r="F8" s="232">
        <v>1</v>
      </c>
      <c r="G8" s="215" t="s">
        <v>671</v>
      </c>
      <c r="H8" s="140" t="s">
        <v>694</v>
      </c>
      <c r="I8" s="233">
        <v>43102</v>
      </c>
      <c r="J8" s="233">
        <v>43462</v>
      </c>
      <c r="K8" s="232">
        <v>0.25</v>
      </c>
      <c r="L8" s="232">
        <v>0.5</v>
      </c>
      <c r="M8" s="232">
        <v>0.75</v>
      </c>
      <c r="N8" s="232">
        <v>1</v>
      </c>
      <c r="O8" s="234">
        <v>0</v>
      </c>
      <c r="P8" s="182" t="s">
        <v>778</v>
      </c>
      <c r="Q8" s="234">
        <v>0.1</v>
      </c>
      <c r="R8" s="222" t="s">
        <v>815</v>
      </c>
      <c r="S8" s="232"/>
      <c r="T8" s="223"/>
      <c r="U8" s="232"/>
      <c r="V8" s="223"/>
    </row>
    <row r="9" spans="1:22" s="218" customFormat="1" ht="39.950000000000003" customHeight="1">
      <c r="A9" s="338"/>
      <c r="B9" s="339"/>
      <c r="C9" s="133" t="s">
        <v>130</v>
      </c>
      <c r="D9" s="232">
        <v>0.12</v>
      </c>
      <c r="E9" s="133" t="s">
        <v>101</v>
      </c>
      <c r="F9" s="232">
        <v>1</v>
      </c>
      <c r="G9" s="215" t="s">
        <v>124</v>
      </c>
      <c r="H9" s="133" t="s">
        <v>695</v>
      </c>
      <c r="I9" s="233">
        <v>43102</v>
      </c>
      <c r="J9" s="233">
        <v>43462</v>
      </c>
      <c r="K9" s="232">
        <v>0.15</v>
      </c>
      <c r="L9" s="232">
        <v>0.3</v>
      </c>
      <c r="M9" s="232">
        <v>0.6</v>
      </c>
      <c r="N9" s="232">
        <v>1</v>
      </c>
      <c r="O9" s="234">
        <v>0.12</v>
      </c>
      <c r="P9" s="215" t="s">
        <v>768</v>
      </c>
      <c r="Q9" s="234">
        <f>1568569622/6739374708</f>
        <v>0.23274705591574002</v>
      </c>
      <c r="R9" s="235" t="s">
        <v>779</v>
      </c>
      <c r="S9" s="232"/>
      <c r="T9" s="223"/>
      <c r="U9" s="232"/>
      <c r="V9" s="223"/>
    </row>
    <row r="10" spans="1:22" s="218" customFormat="1" ht="39.950000000000003" customHeight="1">
      <c r="A10" s="338"/>
      <c r="B10" s="339"/>
      <c r="C10" s="133" t="s">
        <v>133</v>
      </c>
      <c r="D10" s="232">
        <v>0.12</v>
      </c>
      <c r="E10" s="133" t="s">
        <v>101</v>
      </c>
      <c r="F10" s="232">
        <v>1</v>
      </c>
      <c r="G10" s="215" t="s">
        <v>730</v>
      </c>
      <c r="H10" s="140" t="s">
        <v>696</v>
      </c>
      <c r="I10" s="233">
        <v>43102</v>
      </c>
      <c r="J10" s="233">
        <v>43462</v>
      </c>
      <c r="K10" s="232">
        <v>0.15</v>
      </c>
      <c r="L10" s="232">
        <v>0.3</v>
      </c>
      <c r="M10" s="232">
        <v>0.7</v>
      </c>
      <c r="N10" s="232">
        <v>1</v>
      </c>
      <c r="O10" s="234">
        <v>0.3</v>
      </c>
      <c r="P10" s="117" t="s">
        <v>769</v>
      </c>
      <c r="Q10" s="236">
        <f>12/36</f>
        <v>0.33333333333333331</v>
      </c>
      <c r="R10" s="220" t="s">
        <v>817</v>
      </c>
      <c r="S10" s="232"/>
      <c r="T10" s="223"/>
      <c r="U10" s="232"/>
      <c r="V10" s="223"/>
    </row>
    <row r="11" spans="1:22" s="218" customFormat="1" ht="39.950000000000003" customHeight="1">
      <c r="A11" s="338"/>
      <c r="B11" s="339"/>
      <c r="C11" s="133" t="s">
        <v>134</v>
      </c>
      <c r="D11" s="232">
        <v>0.12</v>
      </c>
      <c r="E11" s="133" t="s">
        <v>101</v>
      </c>
      <c r="F11" s="232">
        <v>1</v>
      </c>
      <c r="G11" s="215" t="s">
        <v>83</v>
      </c>
      <c r="H11" s="140" t="s">
        <v>697</v>
      </c>
      <c r="I11" s="233">
        <v>43102</v>
      </c>
      <c r="J11" s="233">
        <v>43462</v>
      </c>
      <c r="K11" s="232">
        <v>0.15</v>
      </c>
      <c r="L11" s="232">
        <v>0.3</v>
      </c>
      <c r="M11" s="232">
        <v>0.7</v>
      </c>
      <c r="N11" s="232">
        <v>1</v>
      </c>
      <c r="O11" s="234">
        <v>0.05</v>
      </c>
      <c r="P11" s="198" t="s">
        <v>770</v>
      </c>
      <c r="Q11" s="234">
        <f>13/33</f>
        <v>0.39393939393939392</v>
      </c>
      <c r="R11" s="222" t="s">
        <v>818</v>
      </c>
      <c r="S11" s="232"/>
      <c r="T11" s="223"/>
      <c r="U11" s="232"/>
      <c r="V11" s="223"/>
    </row>
    <row r="12" spans="1:22" s="218" customFormat="1" ht="39.950000000000003" customHeight="1">
      <c r="A12" s="338"/>
      <c r="B12" s="339"/>
      <c r="C12" s="133" t="s">
        <v>135</v>
      </c>
      <c r="D12" s="232">
        <v>0.05</v>
      </c>
      <c r="E12" s="133" t="s">
        <v>101</v>
      </c>
      <c r="F12" s="232">
        <v>1</v>
      </c>
      <c r="G12" s="215" t="s">
        <v>84</v>
      </c>
      <c r="H12" s="140" t="s">
        <v>698</v>
      </c>
      <c r="I12" s="233">
        <v>43102</v>
      </c>
      <c r="J12" s="233">
        <v>43462</v>
      </c>
      <c r="K12" s="232">
        <v>0.25</v>
      </c>
      <c r="L12" s="232">
        <v>0.5</v>
      </c>
      <c r="M12" s="232">
        <v>0.75</v>
      </c>
      <c r="N12" s="232">
        <v>1</v>
      </c>
      <c r="O12" s="234">
        <v>0.15</v>
      </c>
      <c r="P12" s="215" t="s">
        <v>771</v>
      </c>
      <c r="Q12" s="234">
        <v>0.5</v>
      </c>
      <c r="R12" s="222" t="s">
        <v>780</v>
      </c>
      <c r="S12" s="232"/>
      <c r="T12" s="223"/>
      <c r="U12" s="232"/>
      <c r="V12" s="223"/>
    </row>
    <row r="13" spans="1:22" s="248" customFormat="1" ht="39.950000000000003" customHeight="1">
      <c r="A13" s="338"/>
      <c r="B13" s="339"/>
      <c r="C13" s="241" t="s">
        <v>136</v>
      </c>
      <c r="D13" s="242">
        <v>0.04</v>
      </c>
      <c r="E13" s="241" t="s">
        <v>101</v>
      </c>
      <c r="F13" s="242">
        <v>1</v>
      </c>
      <c r="G13" s="243" t="s">
        <v>125</v>
      </c>
      <c r="H13" s="241" t="s">
        <v>699</v>
      </c>
      <c r="I13" s="244">
        <v>43102</v>
      </c>
      <c r="J13" s="244">
        <v>43462</v>
      </c>
      <c r="K13" s="242">
        <v>1</v>
      </c>
      <c r="L13" s="242">
        <v>0.25</v>
      </c>
      <c r="M13" s="242">
        <v>1</v>
      </c>
      <c r="N13" s="242">
        <v>1</v>
      </c>
      <c r="O13" s="245">
        <v>0.28000000000000003</v>
      </c>
      <c r="P13" s="246" t="s">
        <v>772</v>
      </c>
      <c r="Q13" s="245">
        <v>0.28000000000000003</v>
      </c>
      <c r="R13" s="246" t="s">
        <v>772</v>
      </c>
      <c r="S13" s="242"/>
      <c r="T13" s="247"/>
      <c r="U13" s="242"/>
      <c r="V13" s="247"/>
    </row>
    <row r="14" spans="1:22" s="218" customFormat="1" ht="39.950000000000003" customHeight="1">
      <c r="A14" s="338"/>
      <c r="B14" s="339" t="s">
        <v>85</v>
      </c>
      <c r="C14" s="133" t="s">
        <v>137</v>
      </c>
      <c r="D14" s="232">
        <v>0.04</v>
      </c>
      <c r="E14" s="133" t="s">
        <v>101</v>
      </c>
      <c r="F14" s="232">
        <v>1</v>
      </c>
      <c r="G14" s="215" t="s">
        <v>126</v>
      </c>
      <c r="H14" s="140" t="s">
        <v>700</v>
      </c>
      <c r="I14" s="233">
        <v>43102</v>
      </c>
      <c r="J14" s="233">
        <v>43462</v>
      </c>
      <c r="K14" s="232">
        <v>0.1</v>
      </c>
      <c r="L14" s="232">
        <v>0.3</v>
      </c>
      <c r="M14" s="232">
        <v>0.7</v>
      </c>
      <c r="N14" s="232">
        <v>1</v>
      </c>
      <c r="O14" s="234">
        <v>0.1</v>
      </c>
      <c r="P14" s="198" t="s">
        <v>773</v>
      </c>
      <c r="Q14" s="234">
        <v>0.35</v>
      </c>
      <c r="R14" s="222" t="s">
        <v>806</v>
      </c>
      <c r="S14" s="232"/>
      <c r="T14" s="223"/>
      <c r="U14" s="232"/>
      <c r="V14" s="223"/>
    </row>
    <row r="15" spans="1:22" s="218" customFormat="1" ht="39.950000000000003" customHeight="1">
      <c r="A15" s="338"/>
      <c r="B15" s="339"/>
      <c r="C15" s="133" t="s">
        <v>138</v>
      </c>
      <c r="D15" s="232">
        <v>0.05</v>
      </c>
      <c r="E15" s="133" t="s">
        <v>107</v>
      </c>
      <c r="F15" s="237">
        <v>1</v>
      </c>
      <c r="G15" s="215" t="s">
        <v>86</v>
      </c>
      <c r="H15" s="133" t="s">
        <v>731</v>
      </c>
      <c r="I15" s="233">
        <v>43102</v>
      </c>
      <c r="J15" s="233">
        <v>43462</v>
      </c>
      <c r="K15" s="232">
        <v>0.15</v>
      </c>
      <c r="L15" s="232">
        <v>0.3</v>
      </c>
      <c r="M15" s="232">
        <v>0.7</v>
      </c>
      <c r="N15" s="232">
        <v>1</v>
      </c>
      <c r="O15" s="234">
        <v>0.05</v>
      </c>
      <c r="P15" s="198" t="s">
        <v>775</v>
      </c>
      <c r="Q15" s="234">
        <v>0</v>
      </c>
      <c r="R15" s="238" t="s">
        <v>781</v>
      </c>
      <c r="S15" s="232"/>
      <c r="T15" s="223"/>
      <c r="U15" s="232"/>
      <c r="V15" s="223"/>
    </row>
    <row r="16" spans="1:22" s="218" customFormat="1" ht="39.950000000000003" customHeight="1">
      <c r="A16" s="338"/>
      <c r="B16" s="339"/>
      <c r="C16" s="133" t="s">
        <v>139</v>
      </c>
      <c r="D16" s="232">
        <v>0.12</v>
      </c>
      <c r="E16" s="133" t="s">
        <v>101</v>
      </c>
      <c r="F16" s="232">
        <v>1</v>
      </c>
      <c r="G16" s="215" t="s">
        <v>87</v>
      </c>
      <c r="H16" s="140" t="s">
        <v>701</v>
      </c>
      <c r="I16" s="233">
        <v>43102</v>
      </c>
      <c r="J16" s="233">
        <v>43462</v>
      </c>
      <c r="K16" s="232">
        <v>0.15</v>
      </c>
      <c r="L16" s="232">
        <v>0.4</v>
      </c>
      <c r="M16" s="232">
        <v>0.7</v>
      </c>
      <c r="N16" s="232">
        <v>1</v>
      </c>
      <c r="O16" s="234">
        <v>0.2</v>
      </c>
      <c r="P16" s="198" t="s">
        <v>782</v>
      </c>
      <c r="Q16" s="232">
        <f>2/12</f>
        <v>0.16666666666666666</v>
      </c>
      <c r="R16" s="182" t="s">
        <v>847</v>
      </c>
      <c r="S16" s="232"/>
      <c r="T16" s="223"/>
      <c r="U16" s="232"/>
      <c r="V16" s="223"/>
    </row>
    <row r="17" spans="1:22" s="218" customFormat="1" ht="39.950000000000003" customHeight="1">
      <c r="A17" s="338"/>
      <c r="B17" s="339"/>
      <c r="C17" s="133" t="s">
        <v>140</v>
      </c>
      <c r="D17" s="232">
        <v>0.05</v>
      </c>
      <c r="E17" s="133" t="s">
        <v>101</v>
      </c>
      <c r="F17" s="232">
        <v>1</v>
      </c>
      <c r="G17" s="215" t="s">
        <v>127</v>
      </c>
      <c r="H17" s="133" t="s">
        <v>702</v>
      </c>
      <c r="I17" s="233">
        <v>43102</v>
      </c>
      <c r="J17" s="233">
        <v>43462</v>
      </c>
      <c r="K17" s="232">
        <v>0.25</v>
      </c>
      <c r="L17" s="232">
        <v>0.5</v>
      </c>
      <c r="M17" s="232">
        <v>0.75</v>
      </c>
      <c r="N17" s="232">
        <v>1</v>
      </c>
      <c r="O17" s="234">
        <v>0.15</v>
      </c>
      <c r="P17" s="182" t="s">
        <v>783</v>
      </c>
      <c r="Q17" s="232">
        <f>2/6</f>
        <v>0.33333333333333331</v>
      </c>
      <c r="R17" s="182" t="s">
        <v>848</v>
      </c>
      <c r="S17" s="232"/>
      <c r="T17" s="223"/>
      <c r="U17" s="232"/>
      <c r="V17" s="223"/>
    </row>
    <row r="18" spans="1:22" s="218" customFormat="1" ht="39.950000000000003" customHeight="1">
      <c r="A18" s="338"/>
      <c r="B18" s="339"/>
      <c r="C18" s="133" t="s">
        <v>141</v>
      </c>
      <c r="D18" s="232">
        <v>0.05</v>
      </c>
      <c r="E18" s="133" t="s">
        <v>101</v>
      </c>
      <c r="F18" s="232">
        <v>1</v>
      </c>
      <c r="G18" s="215" t="s">
        <v>131</v>
      </c>
      <c r="H18" s="133" t="s">
        <v>703</v>
      </c>
      <c r="I18" s="233">
        <v>43102</v>
      </c>
      <c r="J18" s="233">
        <v>43462</v>
      </c>
      <c r="K18" s="232">
        <v>0.25</v>
      </c>
      <c r="L18" s="232">
        <v>0.5</v>
      </c>
      <c r="M18" s="232">
        <v>0.75</v>
      </c>
      <c r="N18" s="232">
        <v>1</v>
      </c>
      <c r="O18" s="234">
        <v>0.25</v>
      </c>
      <c r="P18" s="198" t="s">
        <v>776</v>
      </c>
      <c r="Q18" s="232">
        <f>1/3</f>
        <v>0.33333333333333331</v>
      </c>
      <c r="R18" s="182" t="s">
        <v>849</v>
      </c>
      <c r="S18" s="232"/>
      <c r="T18" s="223"/>
      <c r="U18" s="232"/>
      <c r="V18" s="223"/>
    </row>
    <row r="19" spans="1:22" s="218" customFormat="1" ht="39.950000000000003" customHeight="1">
      <c r="A19" s="338"/>
      <c r="B19" s="339"/>
      <c r="C19" s="133" t="s">
        <v>142</v>
      </c>
      <c r="D19" s="232">
        <v>0.04</v>
      </c>
      <c r="E19" s="133" t="s">
        <v>101</v>
      </c>
      <c r="F19" s="232">
        <v>1</v>
      </c>
      <c r="G19" s="215" t="s">
        <v>90</v>
      </c>
      <c r="H19" s="133" t="s">
        <v>704</v>
      </c>
      <c r="I19" s="233">
        <v>43102</v>
      </c>
      <c r="J19" s="233">
        <v>43462</v>
      </c>
      <c r="K19" s="232">
        <v>0.1</v>
      </c>
      <c r="L19" s="232">
        <v>0.3</v>
      </c>
      <c r="M19" s="232">
        <v>0.7</v>
      </c>
      <c r="N19" s="232">
        <v>1</v>
      </c>
      <c r="O19" s="234">
        <v>0.25</v>
      </c>
      <c r="P19" s="198" t="s">
        <v>777</v>
      </c>
      <c r="Q19" s="232">
        <v>0</v>
      </c>
      <c r="R19" s="239" t="s">
        <v>850</v>
      </c>
      <c r="S19" s="232"/>
      <c r="T19" s="240"/>
      <c r="U19" s="232"/>
      <c r="V19" s="240"/>
    </row>
  </sheetData>
  <mergeCells count="21">
    <mergeCell ref="C5:C7"/>
    <mergeCell ref="D5:D7"/>
    <mergeCell ref="E5:E7"/>
    <mergeCell ref="A4:V4"/>
    <mergeCell ref="A8:A19"/>
    <mergeCell ref="B8:B13"/>
    <mergeCell ref="B14:B19"/>
    <mergeCell ref="A5:A7"/>
    <mergeCell ref="B5:B7"/>
    <mergeCell ref="F5:F7"/>
    <mergeCell ref="G5:G7"/>
    <mergeCell ref="H5:H7"/>
    <mergeCell ref="I5:J5"/>
    <mergeCell ref="K5:N5"/>
    <mergeCell ref="I6:I7"/>
    <mergeCell ref="J6:J7"/>
    <mergeCell ref="O5:V5"/>
    <mergeCell ref="O6:P6"/>
    <mergeCell ref="Q6:R6"/>
    <mergeCell ref="S6:T6"/>
    <mergeCell ref="U6:V6"/>
  </mergeCell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7"/>
  <sheetViews>
    <sheetView zoomScale="90" zoomScaleNormal="90" workbookViewId="0">
      <selection activeCell="Q13" sqref="Q13"/>
    </sheetView>
  </sheetViews>
  <sheetFormatPr baseColWidth="10" defaultColWidth="10.7109375" defaultRowHeight="12.75"/>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8" width="47.7109375" style="12" customWidth="1"/>
    <col min="9" max="10" width="17.140625" customWidth="1"/>
    <col min="11" max="14" width="19.7109375" customWidth="1"/>
    <col min="18" max="18" width="13.140625" customWidth="1"/>
  </cols>
  <sheetData>
    <row r="1" spans="1:22" ht="40.5" customHeight="1"/>
    <row r="2" spans="1:22" ht="12.75" customHeight="1"/>
    <row r="4" spans="1:22" ht="33.75">
      <c r="A4" s="269" t="s">
        <v>736</v>
      </c>
      <c r="B4" s="270"/>
      <c r="C4" s="270"/>
      <c r="D4" s="270"/>
      <c r="E4" s="270"/>
      <c r="F4" s="270"/>
      <c r="G4" s="270"/>
      <c r="H4" s="270"/>
      <c r="I4" s="270"/>
      <c r="J4" s="270"/>
      <c r="K4" s="270"/>
      <c r="L4" s="270"/>
      <c r="M4" s="270"/>
      <c r="N4" s="270"/>
      <c r="O4" s="270"/>
      <c r="P4" s="270"/>
      <c r="Q4" s="270"/>
      <c r="R4" s="270"/>
      <c r="S4" s="270"/>
      <c r="T4" s="270"/>
      <c r="U4" s="270"/>
      <c r="V4" s="270"/>
    </row>
    <row r="5" spans="1:22" ht="30" customHeight="1">
      <c r="A5" s="274" t="s">
        <v>99</v>
      </c>
      <c r="B5" s="274" t="s">
        <v>74</v>
      </c>
      <c r="C5" s="274" t="s">
        <v>65</v>
      </c>
      <c r="D5" s="274" t="s">
        <v>66</v>
      </c>
      <c r="E5" s="274" t="s">
        <v>67</v>
      </c>
      <c r="F5" s="274" t="s">
        <v>68</v>
      </c>
      <c r="G5" s="274" t="s">
        <v>69</v>
      </c>
      <c r="H5" s="274" t="s">
        <v>666</v>
      </c>
      <c r="I5" s="275" t="s">
        <v>70</v>
      </c>
      <c r="J5" s="275"/>
      <c r="K5" s="274" t="s">
        <v>79</v>
      </c>
      <c r="L5" s="274"/>
      <c r="M5" s="274"/>
      <c r="N5" s="274"/>
      <c r="O5" s="271" t="s">
        <v>490</v>
      </c>
      <c r="P5" s="271"/>
      <c r="Q5" s="271"/>
      <c r="R5" s="271"/>
      <c r="S5" s="271"/>
      <c r="T5" s="271"/>
      <c r="U5" s="271"/>
      <c r="V5" s="271"/>
    </row>
    <row r="6" spans="1:22" ht="30" customHeight="1">
      <c r="A6" s="274"/>
      <c r="B6" s="274"/>
      <c r="C6" s="274"/>
      <c r="D6" s="274"/>
      <c r="E6" s="274"/>
      <c r="F6" s="274"/>
      <c r="G6" s="274"/>
      <c r="H6" s="274"/>
      <c r="I6" s="274" t="s">
        <v>71</v>
      </c>
      <c r="J6" s="274" t="s">
        <v>72</v>
      </c>
      <c r="K6" s="101" t="s">
        <v>75</v>
      </c>
      <c r="L6" s="101" t="s">
        <v>76</v>
      </c>
      <c r="M6" s="101" t="s">
        <v>77</v>
      </c>
      <c r="N6" s="101" t="s">
        <v>78</v>
      </c>
      <c r="O6" s="272" t="s">
        <v>75</v>
      </c>
      <c r="P6" s="272"/>
      <c r="Q6" s="272" t="s">
        <v>76</v>
      </c>
      <c r="R6" s="272"/>
      <c r="S6" s="272" t="s">
        <v>77</v>
      </c>
      <c r="T6" s="272"/>
      <c r="U6" s="272" t="s">
        <v>78</v>
      </c>
      <c r="V6" s="272"/>
    </row>
    <row r="7" spans="1:22" ht="45">
      <c r="A7" s="274"/>
      <c r="B7" s="274"/>
      <c r="C7" s="274"/>
      <c r="D7" s="274"/>
      <c r="E7" s="274"/>
      <c r="F7" s="274"/>
      <c r="G7" s="274"/>
      <c r="H7" s="274"/>
      <c r="I7" s="274"/>
      <c r="J7" s="274"/>
      <c r="K7" s="102" t="s">
        <v>64</v>
      </c>
      <c r="L7" s="102" t="s">
        <v>64</v>
      </c>
      <c r="M7" s="102" t="s">
        <v>64</v>
      </c>
      <c r="N7" s="102" t="s">
        <v>64</v>
      </c>
      <c r="O7" s="64" t="s">
        <v>492</v>
      </c>
      <c r="P7" s="155" t="s">
        <v>491</v>
      </c>
      <c r="Q7" s="64" t="s">
        <v>492</v>
      </c>
      <c r="R7" s="64" t="s">
        <v>491</v>
      </c>
      <c r="S7" s="64" t="s">
        <v>492</v>
      </c>
      <c r="T7" s="64" t="s">
        <v>491</v>
      </c>
      <c r="U7" s="64" t="s">
        <v>492</v>
      </c>
      <c r="V7" s="64" t="s">
        <v>491</v>
      </c>
    </row>
    <row r="8" spans="1:22" s="260" customFormat="1" ht="107.25" customHeight="1">
      <c r="A8" s="340" t="s">
        <v>59</v>
      </c>
      <c r="B8" s="341" t="s">
        <v>97</v>
      </c>
      <c r="C8" s="249" t="s">
        <v>128</v>
      </c>
      <c r="D8" s="250">
        <v>0.15</v>
      </c>
      <c r="E8" s="251" t="s">
        <v>115</v>
      </c>
      <c r="F8" s="252">
        <v>1</v>
      </c>
      <c r="G8" s="249" t="s">
        <v>116</v>
      </c>
      <c r="H8" s="253" t="s">
        <v>705</v>
      </c>
      <c r="I8" s="254">
        <v>43101</v>
      </c>
      <c r="J8" s="255">
        <v>43131</v>
      </c>
      <c r="K8" s="256">
        <v>1</v>
      </c>
      <c r="L8" s="256">
        <v>1</v>
      </c>
      <c r="M8" s="256">
        <v>1</v>
      </c>
      <c r="N8" s="256">
        <v>1</v>
      </c>
      <c r="O8" s="257">
        <v>0</v>
      </c>
      <c r="P8" s="258" t="s">
        <v>820</v>
      </c>
      <c r="Q8" s="256"/>
      <c r="R8" s="259"/>
      <c r="S8" s="256"/>
      <c r="T8" s="259"/>
      <c r="U8" s="256"/>
      <c r="V8" s="259"/>
    </row>
    <row r="9" spans="1:22" s="260" customFormat="1" ht="100.5" customHeight="1">
      <c r="A9" s="340"/>
      <c r="B9" s="341"/>
      <c r="C9" s="249" t="s">
        <v>117</v>
      </c>
      <c r="D9" s="250">
        <v>0.15</v>
      </c>
      <c r="E9" s="251" t="s">
        <v>115</v>
      </c>
      <c r="F9" s="252">
        <v>1</v>
      </c>
      <c r="G9" s="249" t="s">
        <v>672</v>
      </c>
      <c r="H9" s="251" t="s">
        <v>706</v>
      </c>
      <c r="I9" s="254">
        <v>43101</v>
      </c>
      <c r="J9" s="255">
        <v>43220</v>
      </c>
      <c r="K9" s="256">
        <v>0.8</v>
      </c>
      <c r="L9" s="256">
        <v>1</v>
      </c>
      <c r="M9" s="256">
        <v>1</v>
      </c>
      <c r="N9" s="256">
        <v>1</v>
      </c>
      <c r="O9" s="257">
        <v>0.4</v>
      </c>
      <c r="P9" s="261" t="s">
        <v>821</v>
      </c>
      <c r="Q9" s="256"/>
      <c r="R9" s="259"/>
      <c r="S9" s="256"/>
      <c r="T9" s="259"/>
      <c r="U9" s="256"/>
      <c r="V9" s="259"/>
    </row>
    <row r="10" spans="1:22" s="260" customFormat="1" ht="112.5" customHeight="1">
      <c r="A10" s="340"/>
      <c r="B10" s="341"/>
      <c r="C10" s="249" t="s">
        <v>170</v>
      </c>
      <c r="D10" s="250">
        <v>0.3</v>
      </c>
      <c r="E10" s="251" t="s">
        <v>115</v>
      </c>
      <c r="F10" s="252">
        <v>1</v>
      </c>
      <c r="G10" s="249" t="s">
        <v>118</v>
      </c>
      <c r="H10" s="251" t="s">
        <v>673</v>
      </c>
      <c r="I10" s="254">
        <v>43101</v>
      </c>
      <c r="J10" s="255">
        <v>43465</v>
      </c>
      <c r="K10" s="256">
        <v>0.25</v>
      </c>
      <c r="L10" s="256">
        <v>0.5</v>
      </c>
      <c r="M10" s="256">
        <v>0.75</v>
      </c>
      <c r="N10" s="256">
        <v>1</v>
      </c>
      <c r="O10" s="257">
        <v>0</v>
      </c>
      <c r="P10" s="258" t="s">
        <v>822</v>
      </c>
      <c r="Q10" s="256"/>
      <c r="R10" s="259"/>
      <c r="S10" s="256"/>
      <c r="T10" s="259"/>
      <c r="U10" s="256"/>
      <c r="V10" s="259"/>
    </row>
    <row r="11" spans="1:22" s="260" customFormat="1" ht="89.25" customHeight="1">
      <c r="A11" s="340"/>
      <c r="B11" s="341"/>
      <c r="C11" s="262" t="s">
        <v>119</v>
      </c>
      <c r="D11" s="263">
        <v>0.15</v>
      </c>
      <c r="E11" s="264" t="s">
        <v>115</v>
      </c>
      <c r="F11" s="265">
        <v>1</v>
      </c>
      <c r="G11" s="262" t="s">
        <v>120</v>
      </c>
      <c r="H11" s="251" t="s">
        <v>738</v>
      </c>
      <c r="I11" s="254">
        <v>43101</v>
      </c>
      <c r="J11" s="255">
        <v>43465</v>
      </c>
      <c r="K11" s="256">
        <v>0.33300000000000002</v>
      </c>
      <c r="L11" s="256">
        <v>0.33300000000000002</v>
      </c>
      <c r="M11" s="256">
        <v>0.66300000000000003</v>
      </c>
      <c r="N11" s="256">
        <v>1</v>
      </c>
      <c r="O11" s="257">
        <v>1</v>
      </c>
      <c r="P11" s="266" t="s">
        <v>120</v>
      </c>
      <c r="Q11" s="256">
        <v>0</v>
      </c>
      <c r="R11" s="267" t="s">
        <v>841</v>
      </c>
      <c r="S11" s="256"/>
      <c r="T11" s="259"/>
      <c r="U11" s="256"/>
      <c r="V11" s="259"/>
    </row>
    <row r="12" spans="1:22" s="260" customFormat="1" ht="280.5">
      <c r="A12" s="340"/>
      <c r="B12" s="341"/>
      <c r="C12" s="249" t="s">
        <v>121</v>
      </c>
      <c r="D12" s="250">
        <v>0.15</v>
      </c>
      <c r="E12" s="251" t="s">
        <v>115</v>
      </c>
      <c r="F12" s="252">
        <v>1</v>
      </c>
      <c r="G12" s="249" t="s">
        <v>122</v>
      </c>
      <c r="H12" s="251" t="s">
        <v>707</v>
      </c>
      <c r="I12" s="254">
        <v>43101</v>
      </c>
      <c r="J12" s="255">
        <v>43465</v>
      </c>
      <c r="K12" s="256">
        <v>1</v>
      </c>
      <c r="L12" s="256">
        <v>1</v>
      </c>
      <c r="M12" s="256">
        <v>1</v>
      </c>
      <c r="N12" s="256">
        <v>1</v>
      </c>
      <c r="O12" s="257">
        <v>1</v>
      </c>
      <c r="P12" s="258" t="s">
        <v>823</v>
      </c>
      <c r="Q12" s="257">
        <v>1</v>
      </c>
      <c r="R12" s="258" t="s">
        <v>823</v>
      </c>
      <c r="S12" s="256"/>
      <c r="T12" s="259"/>
      <c r="U12" s="256"/>
      <c r="V12" s="259"/>
    </row>
    <row r="13" spans="1:22" s="260" customFormat="1" ht="127.5">
      <c r="A13" s="340"/>
      <c r="B13" s="341"/>
      <c r="C13" s="249" t="s">
        <v>123</v>
      </c>
      <c r="D13" s="250">
        <v>0.1</v>
      </c>
      <c r="E13" s="251" t="s">
        <v>115</v>
      </c>
      <c r="F13" s="252">
        <v>0.8</v>
      </c>
      <c r="G13" s="249" t="s">
        <v>851</v>
      </c>
      <c r="H13" s="251" t="s">
        <v>852</v>
      </c>
      <c r="I13" s="254">
        <v>43101</v>
      </c>
      <c r="J13" s="255">
        <v>43465</v>
      </c>
      <c r="K13" s="256">
        <v>0</v>
      </c>
      <c r="L13" s="256">
        <v>0.5</v>
      </c>
      <c r="M13" s="256">
        <v>0.5</v>
      </c>
      <c r="N13" s="256">
        <v>1</v>
      </c>
      <c r="O13" s="257">
        <v>0.2</v>
      </c>
      <c r="P13" s="258" t="s">
        <v>824</v>
      </c>
      <c r="Q13" s="256">
        <v>0.4</v>
      </c>
      <c r="R13" s="267" t="s">
        <v>853</v>
      </c>
      <c r="S13" s="256"/>
      <c r="T13" s="259"/>
      <c r="U13" s="256"/>
      <c r="V13" s="259"/>
    </row>
    <row r="17" spans="8:8" ht="15.75">
      <c r="H17" s="138"/>
    </row>
  </sheetData>
  <mergeCells count="20">
    <mergeCell ref="A8:A13"/>
    <mergeCell ref="B8:B13"/>
    <mergeCell ref="I6:I7"/>
    <mergeCell ref="J6:J7"/>
    <mergeCell ref="A5:A7"/>
    <mergeCell ref="B5:B7"/>
    <mergeCell ref="C5:C7"/>
    <mergeCell ref="D5:D7"/>
    <mergeCell ref="E5:E7"/>
    <mergeCell ref="F5:F7"/>
    <mergeCell ref="G5:G7"/>
    <mergeCell ref="I5:J5"/>
    <mergeCell ref="H5:H7"/>
    <mergeCell ref="O6:P6"/>
    <mergeCell ref="Q6:R6"/>
    <mergeCell ref="S6:T6"/>
    <mergeCell ref="U6:V6"/>
    <mergeCell ref="A4:V4"/>
    <mergeCell ref="K5:N5"/>
    <mergeCell ref="O5:V5"/>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7"/>
  <sheetViews>
    <sheetView zoomScale="80" zoomScaleNormal="80" workbookViewId="0">
      <selection activeCell="F10" sqref="F10"/>
    </sheetView>
  </sheetViews>
  <sheetFormatPr baseColWidth="10" defaultColWidth="10.7109375" defaultRowHeight="12.75"/>
  <cols>
    <col min="1" max="1" width="24.7109375" customWidth="1"/>
    <col min="2" max="2" width="23.7109375" customWidth="1"/>
    <col min="3" max="3" width="24" customWidth="1"/>
    <col min="4" max="4" width="15.5703125" customWidth="1"/>
    <col min="5" max="5" width="12.28515625" customWidth="1"/>
    <col min="7" max="7" width="31.7109375" customWidth="1"/>
    <col min="8" max="8" width="37.7109375" style="12" customWidth="1"/>
    <col min="9" max="10" width="15.7109375" hidden="1" customWidth="1"/>
    <col min="11" max="14" width="17.5703125" hidden="1" customWidth="1"/>
    <col min="16" max="16" width="23.140625" customWidth="1"/>
    <col min="18" max="18" width="42.7109375" customWidth="1"/>
  </cols>
  <sheetData>
    <row r="1" spans="1:22" ht="24" customHeight="1"/>
    <row r="2" spans="1:22" ht="24" customHeight="1"/>
    <row r="4" spans="1:22" ht="33.75">
      <c r="A4" s="269" t="s">
        <v>736</v>
      </c>
      <c r="B4" s="270"/>
      <c r="C4" s="270"/>
      <c r="D4" s="270"/>
      <c r="E4" s="270"/>
      <c r="F4" s="270"/>
      <c r="G4" s="270"/>
      <c r="H4" s="270"/>
      <c r="I4" s="270"/>
      <c r="J4" s="270"/>
      <c r="K4" s="270"/>
      <c r="L4" s="270"/>
      <c r="M4" s="270"/>
      <c r="N4" s="270"/>
      <c r="O4" s="270"/>
      <c r="P4" s="270"/>
      <c r="Q4" s="270"/>
      <c r="R4" s="270"/>
      <c r="S4" s="270"/>
      <c r="T4" s="270"/>
      <c r="U4" s="270"/>
      <c r="V4" s="270"/>
    </row>
    <row r="5" spans="1:22" ht="36.75" customHeight="1">
      <c r="A5" s="289" t="s">
        <v>99</v>
      </c>
      <c r="B5" s="310" t="s">
        <v>74</v>
      </c>
      <c r="C5" s="310" t="s">
        <v>65</v>
      </c>
      <c r="D5" s="310" t="s">
        <v>66</v>
      </c>
      <c r="E5" s="310" t="s">
        <v>67</v>
      </c>
      <c r="F5" s="310" t="s">
        <v>68</v>
      </c>
      <c r="G5" s="310" t="s">
        <v>69</v>
      </c>
      <c r="H5" s="310" t="s">
        <v>666</v>
      </c>
      <c r="I5" s="348" t="s">
        <v>70</v>
      </c>
      <c r="J5" s="348"/>
      <c r="K5" s="310" t="s">
        <v>79</v>
      </c>
      <c r="L5" s="310"/>
      <c r="M5" s="310"/>
      <c r="N5" s="310"/>
      <c r="O5" s="271" t="s">
        <v>490</v>
      </c>
      <c r="P5" s="271"/>
      <c r="Q5" s="271"/>
      <c r="R5" s="271"/>
      <c r="S5" s="271"/>
      <c r="T5" s="271"/>
      <c r="U5" s="271"/>
      <c r="V5" s="271"/>
    </row>
    <row r="6" spans="1:22" ht="30" customHeight="1">
      <c r="A6" s="289"/>
      <c r="B6" s="310"/>
      <c r="C6" s="310"/>
      <c r="D6" s="310"/>
      <c r="E6" s="310"/>
      <c r="F6" s="310"/>
      <c r="G6" s="310"/>
      <c r="H6" s="310"/>
      <c r="I6" s="310" t="s">
        <v>71</v>
      </c>
      <c r="J6" s="310" t="s">
        <v>72</v>
      </c>
      <c r="K6" s="13" t="s">
        <v>75</v>
      </c>
      <c r="L6" s="13" t="s">
        <v>76</v>
      </c>
      <c r="M6" s="13" t="s">
        <v>77</v>
      </c>
      <c r="N6" s="13" t="s">
        <v>78</v>
      </c>
      <c r="O6" s="272" t="s">
        <v>75</v>
      </c>
      <c r="P6" s="272"/>
      <c r="Q6" s="272" t="s">
        <v>76</v>
      </c>
      <c r="R6" s="272"/>
      <c r="S6" s="272" t="s">
        <v>77</v>
      </c>
      <c r="T6" s="272"/>
      <c r="U6" s="272" t="s">
        <v>78</v>
      </c>
      <c r="V6" s="272"/>
    </row>
    <row r="7" spans="1:22" ht="45">
      <c r="A7" s="289"/>
      <c r="B7" s="310"/>
      <c r="C7" s="310"/>
      <c r="D7" s="310"/>
      <c r="E7" s="310"/>
      <c r="F7" s="310"/>
      <c r="G7" s="310"/>
      <c r="H7" s="310"/>
      <c r="I7" s="310"/>
      <c r="J7" s="310"/>
      <c r="K7" s="149" t="s">
        <v>64</v>
      </c>
      <c r="L7" s="149" t="s">
        <v>64</v>
      </c>
      <c r="M7" s="149" t="s">
        <v>64</v>
      </c>
      <c r="N7" s="149" t="s">
        <v>64</v>
      </c>
      <c r="O7" s="64" t="s">
        <v>492</v>
      </c>
      <c r="P7" s="155" t="s">
        <v>491</v>
      </c>
      <c r="Q7" s="64" t="s">
        <v>492</v>
      </c>
      <c r="R7" s="64" t="s">
        <v>491</v>
      </c>
      <c r="S7" s="64" t="s">
        <v>492</v>
      </c>
      <c r="T7" s="64" t="s">
        <v>491</v>
      </c>
      <c r="U7" s="64" t="s">
        <v>492</v>
      </c>
      <c r="V7" s="64" t="s">
        <v>491</v>
      </c>
    </row>
    <row r="8" spans="1:22" s="218" customFormat="1" ht="84.75" customHeight="1">
      <c r="A8" s="338" t="s">
        <v>61</v>
      </c>
      <c r="B8" s="339" t="s">
        <v>91</v>
      </c>
      <c r="C8" s="216" t="s">
        <v>173</v>
      </c>
      <c r="D8" s="211">
        <v>0.1</v>
      </c>
      <c r="E8" s="211" t="s">
        <v>107</v>
      </c>
      <c r="F8" s="209">
        <v>1</v>
      </c>
      <c r="G8" s="346" t="s">
        <v>171</v>
      </c>
      <c r="H8" s="133" t="s">
        <v>674</v>
      </c>
      <c r="I8" s="213">
        <v>43101</v>
      </c>
      <c r="J8" s="210">
        <v>43190</v>
      </c>
      <c r="K8" s="217">
        <v>1</v>
      </c>
      <c r="L8" s="217">
        <v>0</v>
      </c>
      <c r="M8" s="217">
        <v>0</v>
      </c>
      <c r="N8" s="217">
        <v>0</v>
      </c>
      <c r="O8" s="211">
        <v>0.4</v>
      </c>
      <c r="P8" s="198" t="s">
        <v>831</v>
      </c>
      <c r="Q8" s="211">
        <v>1</v>
      </c>
      <c r="R8" s="219" t="s">
        <v>807</v>
      </c>
      <c r="S8" s="217"/>
      <c r="U8" s="217"/>
    </row>
    <row r="9" spans="1:22" s="218" customFormat="1" ht="126" customHeight="1">
      <c r="A9" s="338"/>
      <c r="B9" s="339"/>
      <c r="C9" s="216" t="s">
        <v>174</v>
      </c>
      <c r="D9" s="211">
        <v>0.1</v>
      </c>
      <c r="E9" s="209" t="s">
        <v>101</v>
      </c>
      <c r="F9" s="212">
        <v>1</v>
      </c>
      <c r="G9" s="346"/>
      <c r="H9" s="140" t="s">
        <v>683</v>
      </c>
      <c r="I9" s="213">
        <v>43191</v>
      </c>
      <c r="J9" s="210">
        <v>43465</v>
      </c>
      <c r="K9" s="217">
        <v>0</v>
      </c>
      <c r="L9" s="139">
        <v>0.3</v>
      </c>
      <c r="M9" s="139">
        <v>0.4</v>
      </c>
      <c r="N9" s="139">
        <v>0.4</v>
      </c>
      <c r="O9" s="181">
        <v>0.4</v>
      </c>
      <c r="P9" s="182" t="s">
        <v>629</v>
      </c>
      <c r="Q9" s="211">
        <f>6/9</f>
        <v>0.66666666666666663</v>
      </c>
      <c r="R9" s="219" t="s">
        <v>816</v>
      </c>
      <c r="S9" s="217"/>
      <c r="U9" s="217"/>
    </row>
    <row r="10" spans="1:22" s="218" customFormat="1" ht="89.25" customHeight="1">
      <c r="A10" s="338"/>
      <c r="B10" s="339"/>
      <c r="C10" s="212" t="s">
        <v>145</v>
      </c>
      <c r="D10" s="211">
        <v>0.08</v>
      </c>
      <c r="E10" s="211" t="s">
        <v>107</v>
      </c>
      <c r="F10" s="209">
        <v>4</v>
      </c>
      <c r="G10" s="207" t="s">
        <v>146</v>
      </c>
      <c r="H10" s="133" t="s">
        <v>675</v>
      </c>
      <c r="I10" s="213">
        <v>43101</v>
      </c>
      <c r="J10" s="210">
        <v>43465</v>
      </c>
      <c r="K10" s="217">
        <v>1</v>
      </c>
      <c r="L10" s="217">
        <v>1</v>
      </c>
      <c r="M10" s="217">
        <v>1</v>
      </c>
      <c r="N10" s="217">
        <v>1</v>
      </c>
      <c r="O10" s="217">
        <v>0</v>
      </c>
      <c r="P10" s="268" t="s">
        <v>825</v>
      </c>
      <c r="Q10" s="211">
        <v>0</v>
      </c>
      <c r="R10" s="219" t="s">
        <v>808</v>
      </c>
      <c r="S10" s="217"/>
      <c r="U10" s="217"/>
    </row>
    <row r="11" spans="1:22" s="218" customFormat="1" ht="165.75" customHeight="1">
      <c r="A11" s="338"/>
      <c r="B11" s="339"/>
      <c r="C11" s="212" t="s">
        <v>147</v>
      </c>
      <c r="D11" s="211">
        <v>0.2</v>
      </c>
      <c r="E11" s="209" t="s">
        <v>101</v>
      </c>
      <c r="F11" s="212">
        <v>1</v>
      </c>
      <c r="G11" s="207" t="s">
        <v>148</v>
      </c>
      <c r="H11" s="140" t="s">
        <v>682</v>
      </c>
      <c r="I11" s="213">
        <v>43101</v>
      </c>
      <c r="J11" s="210">
        <v>43465</v>
      </c>
      <c r="K11" s="139">
        <v>1</v>
      </c>
      <c r="L11" s="139">
        <v>1</v>
      </c>
      <c r="M11" s="139">
        <v>1</v>
      </c>
      <c r="N11" s="139">
        <v>1</v>
      </c>
      <c r="O11" s="181">
        <v>0.5</v>
      </c>
      <c r="P11" s="222" t="s">
        <v>826</v>
      </c>
      <c r="Q11" s="181">
        <f>8.7/13</f>
        <v>0.66923076923076918</v>
      </c>
      <c r="R11" s="117" t="s">
        <v>842</v>
      </c>
      <c r="S11" s="139"/>
      <c r="U11" s="139"/>
    </row>
    <row r="12" spans="1:22" s="218" customFormat="1" ht="47.25">
      <c r="A12" s="338"/>
      <c r="B12" s="339"/>
      <c r="C12" s="212" t="s">
        <v>149</v>
      </c>
      <c r="D12" s="211">
        <v>0.1</v>
      </c>
      <c r="E12" s="211" t="s">
        <v>107</v>
      </c>
      <c r="F12" s="209">
        <v>1</v>
      </c>
      <c r="G12" s="207" t="s">
        <v>92</v>
      </c>
      <c r="H12" s="133" t="s">
        <v>676</v>
      </c>
      <c r="I12" s="213">
        <v>43101</v>
      </c>
      <c r="J12" s="210">
        <v>43465</v>
      </c>
      <c r="K12" s="217">
        <v>0</v>
      </c>
      <c r="L12" s="217">
        <v>0</v>
      </c>
      <c r="M12" s="217">
        <v>0</v>
      </c>
      <c r="N12" s="217">
        <v>1</v>
      </c>
      <c r="O12" s="217">
        <v>0</v>
      </c>
      <c r="P12" s="222" t="s">
        <v>809</v>
      </c>
      <c r="Q12" s="217">
        <v>0</v>
      </c>
      <c r="R12" s="220" t="s">
        <v>809</v>
      </c>
      <c r="S12" s="221"/>
      <c r="U12" s="221"/>
    </row>
    <row r="13" spans="1:22" s="218" customFormat="1" ht="38.25">
      <c r="A13" s="338"/>
      <c r="B13" s="339"/>
      <c r="C13" s="212" t="s">
        <v>143</v>
      </c>
      <c r="D13" s="211">
        <v>0.06</v>
      </c>
      <c r="E13" s="211" t="s">
        <v>107</v>
      </c>
      <c r="F13" s="209">
        <v>1</v>
      </c>
      <c r="G13" s="346" t="s">
        <v>677</v>
      </c>
      <c r="H13" s="133" t="s">
        <v>143</v>
      </c>
      <c r="I13" s="213">
        <v>43101</v>
      </c>
      <c r="J13" s="210">
        <v>43190</v>
      </c>
      <c r="K13" s="217">
        <v>1</v>
      </c>
      <c r="L13" s="217">
        <v>0</v>
      </c>
      <c r="M13" s="217">
        <v>0</v>
      </c>
      <c r="N13" s="217">
        <v>0</v>
      </c>
      <c r="O13" s="217">
        <v>1</v>
      </c>
      <c r="P13" s="238" t="s">
        <v>827</v>
      </c>
      <c r="Q13" s="217">
        <v>1</v>
      </c>
      <c r="R13" s="238" t="s">
        <v>827</v>
      </c>
      <c r="S13" s="217"/>
      <c r="T13" s="223"/>
      <c r="U13" s="217"/>
      <c r="V13" s="223"/>
    </row>
    <row r="14" spans="1:22" s="218" customFormat="1" ht="171" customHeight="1">
      <c r="A14" s="338"/>
      <c r="B14" s="339"/>
      <c r="C14" s="212" t="s">
        <v>144</v>
      </c>
      <c r="D14" s="211">
        <v>0.06</v>
      </c>
      <c r="E14" s="209" t="s">
        <v>101</v>
      </c>
      <c r="F14" s="212">
        <v>1</v>
      </c>
      <c r="G14" s="346"/>
      <c r="H14" s="140" t="s">
        <v>681</v>
      </c>
      <c r="I14" s="213">
        <v>43191</v>
      </c>
      <c r="J14" s="210">
        <v>43465</v>
      </c>
      <c r="K14" s="217">
        <v>0</v>
      </c>
      <c r="L14" s="139">
        <v>0.3</v>
      </c>
      <c r="M14" s="139">
        <v>0.4</v>
      </c>
      <c r="N14" s="139">
        <v>0.4</v>
      </c>
      <c r="O14" s="181">
        <v>0.4</v>
      </c>
      <c r="P14" s="222" t="s">
        <v>828</v>
      </c>
      <c r="Q14" s="139">
        <v>0.6</v>
      </c>
      <c r="R14" s="222" t="s">
        <v>843</v>
      </c>
      <c r="S14" s="217"/>
      <c r="T14" s="223"/>
      <c r="U14" s="217"/>
      <c r="V14" s="223"/>
    </row>
    <row r="15" spans="1:22" s="218" customFormat="1" ht="116.25" customHeight="1">
      <c r="A15" s="338"/>
      <c r="B15" s="339"/>
      <c r="C15" s="212" t="s">
        <v>150</v>
      </c>
      <c r="D15" s="211">
        <v>0.1</v>
      </c>
      <c r="E15" s="209" t="s">
        <v>101</v>
      </c>
      <c r="F15" s="212">
        <v>1</v>
      </c>
      <c r="G15" s="207" t="s">
        <v>93</v>
      </c>
      <c r="H15" s="140" t="s">
        <v>680</v>
      </c>
      <c r="I15" s="213">
        <v>43101</v>
      </c>
      <c r="J15" s="210">
        <v>43465</v>
      </c>
      <c r="K15" s="139">
        <v>1</v>
      </c>
      <c r="L15" s="139">
        <v>1</v>
      </c>
      <c r="M15" s="139">
        <v>1</v>
      </c>
      <c r="N15" s="139">
        <v>1</v>
      </c>
      <c r="O15" s="181">
        <v>0.9</v>
      </c>
      <c r="P15" s="198" t="s">
        <v>829</v>
      </c>
      <c r="Q15" s="139">
        <v>1</v>
      </c>
      <c r="R15" s="231" t="s">
        <v>844</v>
      </c>
      <c r="S15" s="139"/>
      <c r="T15" s="223"/>
      <c r="U15" s="139"/>
      <c r="V15" s="223"/>
    </row>
    <row r="16" spans="1:22" s="218" customFormat="1" ht="77.25" customHeight="1">
      <c r="A16" s="338"/>
      <c r="B16" s="347" t="s">
        <v>95</v>
      </c>
      <c r="C16" s="212" t="s">
        <v>143</v>
      </c>
      <c r="D16" s="211">
        <v>0.1</v>
      </c>
      <c r="E16" s="211" t="s">
        <v>107</v>
      </c>
      <c r="F16" s="209">
        <v>1</v>
      </c>
      <c r="G16" s="346" t="s">
        <v>94</v>
      </c>
      <c r="H16" s="212" t="s">
        <v>143</v>
      </c>
      <c r="I16" s="213">
        <v>43101</v>
      </c>
      <c r="J16" s="210">
        <v>43190</v>
      </c>
      <c r="K16" s="217">
        <v>1</v>
      </c>
      <c r="L16" s="217">
        <v>0</v>
      </c>
      <c r="M16" s="217">
        <v>0</v>
      </c>
      <c r="N16" s="217">
        <v>0</v>
      </c>
      <c r="O16" s="342">
        <v>0</v>
      </c>
      <c r="P16" s="344" t="s">
        <v>830</v>
      </c>
      <c r="Q16" s="211">
        <v>0.7</v>
      </c>
      <c r="R16" s="182" t="s">
        <v>846</v>
      </c>
      <c r="S16" s="217"/>
      <c r="T16" s="223"/>
      <c r="U16" s="217"/>
      <c r="V16" s="223"/>
    </row>
    <row r="17" spans="1:22" s="218" customFormat="1" ht="114.75" customHeight="1">
      <c r="A17" s="338"/>
      <c r="B17" s="347"/>
      <c r="C17" s="212" t="s">
        <v>678</v>
      </c>
      <c r="D17" s="211">
        <v>0.1</v>
      </c>
      <c r="E17" s="209" t="s">
        <v>101</v>
      </c>
      <c r="F17" s="212">
        <v>1</v>
      </c>
      <c r="G17" s="346"/>
      <c r="H17" s="140" t="s">
        <v>679</v>
      </c>
      <c r="I17" s="213">
        <v>43191</v>
      </c>
      <c r="J17" s="210">
        <v>43465</v>
      </c>
      <c r="K17" s="217">
        <v>0</v>
      </c>
      <c r="L17" s="139">
        <v>0.3</v>
      </c>
      <c r="M17" s="139">
        <v>0.4</v>
      </c>
      <c r="N17" s="139">
        <v>0.4</v>
      </c>
      <c r="O17" s="343"/>
      <c r="P17" s="345"/>
      <c r="Q17" s="139">
        <v>0</v>
      </c>
      <c r="R17" s="182" t="s">
        <v>845</v>
      </c>
      <c r="S17" s="217"/>
      <c r="T17" s="223"/>
      <c r="U17" s="217"/>
      <c r="V17" s="223"/>
    </row>
  </sheetData>
  <mergeCells count="26">
    <mergeCell ref="A4:V4"/>
    <mergeCell ref="G16:G17"/>
    <mergeCell ref="B16:B17"/>
    <mergeCell ref="A8:A17"/>
    <mergeCell ref="I6:I7"/>
    <mergeCell ref="J6:J7"/>
    <mergeCell ref="B8:B15"/>
    <mergeCell ref="G8:G9"/>
    <mergeCell ref="G13:G14"/>
    <mergeCell ref="F5:F7"/>
    <mergeCell ref="G5:G7"/>
    <mergeCell ref="I5:J5"/>
    <mergeCell ref="A5:A7"/>
    <mergeCell ref="B5:B7"/>
    <mergeCell ref="C5:C7"/>
    <mergeCell ref="D5:D7"/>
    <mergeCell ref="O16:O17"/>
    <mergeCell ref="P16:P17"/>
    <mergeCell ref="E5:E7"/>
    <mergeCell ref="O5:V5"/>
    <mergeCell ref="O6:P6"/>
    <mergeCell ref="Q6:R6"/>
    <mergeCell ref="S6:T6"/>
    <mergeCell ref="U6:V6"/>
    <mergeCell ref="H5:H7"/>
    <mergeCell ref="K5:N5"/>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9"/>
  <sheetViews>
    <sheetView zoomScale="80" zoomScaleNormal="80" workbookViewId="0">
      <selection activeCell="O8" sqref="O8:P9"/>
    </sheetView>
  </sheetViews>
  <sheetFormatPr baseColWidth="10" defaultColWidth="10.7109375" defaultRowHeight="12.75"/>
  <cols>
    <col min="1" max="1" width="19.42578125" customWidth="1"/>
    <col min="2" max="2" width="18.28515625" customWidth="1"/>
    <col min="3" max="3" width="31.140625" customWidth="1"/>
    <col min="4" max="4" width="15.140625" customWidth="1"/>
    <col min="5" max="5" width="14.28515625" customWidth="1"/>
    <col min="6" max="6" width="17.42578125" customWidth="1"/>
    <col min="7" max="7" width="29.7109375" customWidth="1"/>
    <col min="8" max="8" width="43.7109375" style="11" customWidth="1"/>
    <col min="9" max="10" width="15.7109375" customWidth="1"/>
    <col min="11" max="14" width="17.85546875" customWidth="1"/>
  </cols>
  <sheetData>
    <row r="1" spans="1:22" ht="20.25" customHeight="1"/>
    <row r="2" spans="1:22" ht="28.5" customHeight="1"/>
    <row r="4" spans="1:22" ht="33.75">
      <c r="A4" s="269" t="s">
        <v>736</v>
      </c>
      <c r="B4" s="270"/>
      <c r="C4" s="270"/>
      <c r="D4" s="270"/>
      <c r="E4" s="270"/>
      <c r="F4" s="270"/>
      <c r="G4" s="270"/>
      <c r="H4" s="270"/>
      <c r="I4" s="270"/>
      <c r="J4" s="270"/>
      <c r="K4" s="270"/>
      <c r="L4" s="270"/>
      <c r="M4" s="270"/>
      <c r="N4" s="270"/>
      <c r="O4" s="270"/>
      <c r="P4" s="270"/>
      <c r="Q4" s="270"/>
      <c r="R4" s="270"/>
      <c r="S4" s="270"/>
      <c r="T4" s="270"/>
      <c r="U4" s="270"/>
      <c r="V4" s="270"/>
    </row>
    <row r="5" spans="1:22" ht="39.75" customHeight="1">
      <c r="A5" s="310" t="s">
        <v>99</v>
      </c>
      <c r="B5" s="310" t="s">
        <v>74</v>
      </c>
      <c r="C5" s="310" t="s">
        <v>65</v>
      </c>
      <c r="D5" s="310" t="s">
        <v>66</v>
      </c>
      <c r="E5" s="310" t="s">
        <v>67</v>
      </c>
      <c r="F5" s="310" t="s">
        <v>68</v>
      </c>
      <c r="G5" s="310" t="s">
        <v>69</v>
      </c>
      <c r="H5" s="310" t="s">
        <v>666</v>
      </c>
      <c r="I5" s="348" t="s">
        <v>70</v>
      </c>
      <c r="J5" s="348"/>
      <c r="K5" s="310" t="s">
        <v>79</v>
      </c>
      <c r="L5" s="310"/>
      <c r="M5" s="310"/>
      <c r="N5" s="310"/>
      <c r="O5" s="271" t="s">
        <v>490</v>
      </c>
      <c r="P5" s="271"/>
      <c r="Q5" s="271"/>
      <c r="R5" s="271"/>
      <c r="S5" s="271"/>
      <c r="T5" s="271"/>
      <c r="U5" s="271"/>
      <c r="V5" s="271"/>
    </row>
    <row r="6" spans="1:22" ht="30" customHeight="1">
      <c r="A6" s="310"/>
      <c r="B6" s="310"/>
      <c r="C6" s="310"/>
      <c r="D6" s="310"/>
      <c r="E6" s="310"/>
      <c r="F6" s="310"/>
      <c r="G6" s="310"/>
      <c r="H6" s="310"/>
      <c r="I6" s="310" t="s">
        <v>71</v>
      </c>
      <c r="J6" s="310" t="s">
        <v>72</v>
      </c>
      <c r="K6" s="13" t="s">
        <v>75</v>
      </c>
      <c r="L6" s="13" t="s">
        <v>76</v>
      </c>
      <c r="M6" s="13" t="s">
        <v>77</v>
      </c>
      <c r="N6" s="13" t="s">
        <v>78</v>
      </c>
      <c r="O6" s="272" t="s">
        <v>75</v>
      </c>
      <c r="P6" s="272"/>
      <c r="Q6" s="272" t="s">
        <v>76</v>
      </c>
      <c r="R6" s="272"/>
      <c r="S6" s="272" t="s">
        <v>77</v>
      </c>
      <c r="T6" s="272"/>
      <c r="U6" s="272" t="s">
        <v>78</v>
      </c>
      <c r="V6" s="272"/>
    </row>
    <row r="7" spans="1:22" ht="47.25" customHeight="1">
      <c r="A7" s="310"/>
      <c r="B7" s="310"/>
      <c r="C7" s="310"/>
      <c r="D7" s="310"/>
      <c r="E7" s="310"/>
      <c r="F7" s="310"/>
      <c r="G7" s="310"/>
      <c r="H7" s="310"/>
      <c r="I7" s="310"/>
      <c r="J7" s="310"/>
      <c r="K7" s="149" t="s">
        <v>64</v>
      </c>
      <c r="L7" s="149" t="s">
        <v>64</v>
      </c>
      <c r="M7" s="149" t="s">
        <v>64</v>
      </c>
      <c r="N7" s="149" t="s">
        <v>64</v>
      </c>
      <c r="O7" s="64" t="s">
        <v>492</v>
      </c>
      <c r="P7" s="155" t="s">
        <v>491</v>
      </c>
      <c r="Q7" s="64" t="s">
        <v>492</v>
      </c>
      <c r="R7" s="64" t="s">
        <v>491</v>
      </c>
      <c r="S7" s="64" t="s">
        <v>492</v>
      </c>
      <c r="T7" s="64" t="s">
        <v>491</v>
      </c>
      <c r="U7" s="64" t="s">
        <v>492</v>
      </c>
      <c r="V7" s="64" t="s">
        <v>491</v>
      </c>
    </row>
    <row r="8" spans="1:22" ht="201.75" customHeight="1">
      <c r="A8" s="277" t="s">
        <v>62</v>
      </c>
      <c r="B8" s="276" t="s">
        <v>96</v>
      </c>
      <c r="C8" s="142" t="s">
        <v>732</v>
      </c>
      <c r="D8" s="141">
        <v>0.7</v>
      </c>
      <c r="E8" s="151" t="s">
        <v>107</v>
      </c>
      <c r="F8" s="144" t="s">
        <v>151</v>
      </c>
      <c r="G8" s="82" t="s">
        <v>152</v>
      </c>
      <c r="H8" s="129" t="s">
        <v>708</v>
      </c>
      <c r="I8" s="26">
        <v>43132</v>
      </c>
      <c r="J8" s="26">
        <v>43373</v>
      </c>
      <c r="K8" s="9">
        <v>0.2</v>
      </c>
      <c r="L8" s="141">
        <v>0.4</v>
      </c>
      <c r="M8" s="9">
        <v>1</v>
      </c>
      <c r="N8" s="9">
        <v>1</v>
      </c>
      <c r="O8" s="208">
        <v>0</v>
      </c>
      <c r="P8" s="161" t="s">
        <v>832</v>
      </c>
      <c r="Q8" s="9">
        <v>0.15</v>
      </c>
      <c r="R8" s="159" t="s">
        <v>740</v>
      </c>
      <c r="S8" s="9"/>
      <c r="T8" s="157"/>
      <c r="U8" s="9"/>
      <c r="V8" s="157"/>
    </row>
    <row r="9" spans="1:22" ht="204.75">
      <c r="A9" s="277"/>
      <c r="B9" s="276"/>
      <c r="C9" s="17" t="s">
        <v>155</v>
      </c>
      <c r="D9" s="16">
        <v>0.3</v>
      </c>
      <c r="E9" s="14" t="s">
        <v>101</v>
      </c>
      <c r="F9" s="56" t="s">
        <v>153</v>
      </c>
      <c r="G9" s="82" t="s">
        <v>154</v>
      </c>
      <c r="H9" s="131" t="s">
        <v>709</v>
      </c>
      <c r="I9" s="26">
        <v>43282</v>
      </c>
      <c r="J9" s="26">
        <v>43464</v>
      </c>
      <c r="K9" s="9">
        <v>0</v>
      </c>
      <c r="L9" s="141">
        <v>0</v>
      </c>
      <c r="M9" s="9">
        <v>0.5</v>
      </c>
      <c r="N9" s="9">
        <v>1</v>
      </c>
      <c r="O9" s="208">
        <v>0</v>
      </c>
      <c r="P9" s="224" t="s">
        <v>774</v>
      </c>
      <c r="Q9" s="9" t="s">
        <v>741</v>
      </c>
      <c r="R9" s="157"/>
      <c r="S9" s="9"/>
      <c r="T9" s="157"/>
      <c r="U9" s="9"/>
      <c r="V9" s="157"/>
    </row>
  </sheetData>
  <mergeCells count="20">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 ref="A8:A9"/>
    <mergeCell ref="B8:B9"/>
    <mergeCell ref="A5:A7"/>
    <mergeCell ref="B5:B7"/>
    <mergeCell ref="C5:C7"/>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2"/>
  <sheetViews>
    <sheetView zoomScale="90" zoomScaleNormal="90" workbookViewId="0">
      <selection activeCell="R9" sqref="R9"/>
    </sheetView>
  </sheetViews>
  <sheetFormatPr baseColWidth="10" defaultColWidth="10.7109375" defaultRowHeight="12.75"/>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8" width="46" style="11" customWidth="1"/>
    <col min="9" max="10" width="16" customWidth="1"/>
    <col min="11" max="14" width="16.28515625" customWidth="1"/>
    <col min="16" max="16" width="15.140625" customWidth="1"/>
    <col min="18" max="18" width="24.28515625" style="229" customWidth="1"/>
  </cols>
  <sheetData>
    <row r="1" spans="1:22" ht="28.5" customHeight="1"/>
    <row r="2" spans="1:22" ht="28.5" customHeight="1"/>
    <row r="4" spans="1:22" ht="33.75">
      <c r="A4" s="269" t="s">
        <v>736</v>
      </c>
      <c r="B4" s="270"/>
      <c r="C4" s="270"/>
      <c r="D4" s="270"/>
      <c r="E4" s="270"/>
      <c r="F4" s="270"/>
      <c r="G4" s="270"/>
      <c r="H4" s="270"/>
      <c r="I4" s="270"/>
      <c r="J4" s="270"/>
      <c r="K4" s="270"/>
      <c r="L4" s="270"/>
      <c r="M4" s="270"/>
      <c r="N4" s="270"/>
      <c r="O4" s="270"/>
      <c r="P4" s="270"/>
      <c r="Q4" s="270"/>
      <c r="R4" s="270"/>
      <c r="S4" s="270"/>
      <c r="T4" s="270"/>
      <c r="U4" s="270"/>
      <c r="V4" s="270"/>
    </row>
    <row r="5" spans="1:22" ht="30" customHeight="1">
      <c r="A5" s="310" t="s">
        <v>99</v>
      </c>
      <c r="B5" s="310" t="s">
        <v>74</v>
      </c>
      <c r="C5" s="310" t="s">
        <v>65</v>
      </c>
      <c r="D5" s="310" t="s">
        <v>66</v>
      </c>
      <c r="E5" s="310" t="s">
        <v>67</v>
      </c>
      <c r="F5" s="310" t="s">
        <v>68</v>
      </c>
      <c r="G5" s="310" t="s">
        <v>69</v>
      </c>
      <c r="H5" s="310" t="s">
        <v>666</v>
      </c>
      <c r="I5" s="348" t="s">
        <v>70</v>
      </c>
      <c r="J5" s="348"/>
      <c r="K5" s="310" t="s">
        <v>79</v>
      </c>
      <c r="L5" s="310"/>
      <c r="M5" s="310"/>
      <c r="N5" s="310"/>
      <c r="O5" s="271" t="s">
        <v>490</v>
      </c>
      <c r="P5" s="271"/>
      <c r="Q5" s="271"/>
      <c r="R5" s="271"/>
      <c r="S5" s="271"/>
      <c r="T5" s="271"/>
      <c r="U5" s="271"/>
      <c r="V5" s="271"/>
    </row>
    <row r="6" spans="1:22" ht="30" customHeight="1">
      <c r="A6" s="310"/>
      <c r="B6" s="310"/>
      <c r="C6" s="310"/>
      <c r="D6" s="310"/>
      <c r="E6" s="310"/>
      <c r="F6" s="310"/>
      <c r="G6" s="310"/>
      <c r="H6" s="310"/>
      <c r="I6" s="310" t="s">
        <v>71</v>
      </c>
      <c r="J6" s="310" t="s">
        <v>72</v>
      </c>
      <c r="K6" s="13" t="s">
        <v>75</v>
      </c>
      <c r="L6" s="13" t="s">
        <v>76</v>
      </c>
      <c r="M6" s="13" t="s">
        <v>77</v>
      </c>
      <c r="N6" s="13" t="s">
        <v>78</v>
      </c>
      <c r="O6" s="272" t="s">
        <v>75</v>
      </c>
      <c r="P6" s="272"/>
      <c r="Q6" s="272" t="s">
        <v>76</v>
      </c>
      <c r="R6" s="272"/>
      <c r="S6" s="272" t="s">
        <v>77</v>
      </c>
      <c r="T6" s="272"/>
      <c r="U6" s="272" t="s">
        <v>78</v>
      </c>
      <c r="V6" s="272"/>
    </row>
    <row r="7" spans="1:22" ht="45">
      <c r="A7" s="310"/>
      <c r="B7" s="310"/>
      <c r="C7" s="310"/>
      <c r="D7" s="310"/>
      <c r="E7" s="310"/>
      <c r="F7" s="310"/>
      <c r="G7" s="310"/>
      <c r="H7" s="310"/>
      <c r="I7" s="310"/>
      <c r="J7" s="310"/>
      <c r="K7" s="149" t="s">
        <v>64</v>
      </c>
      <c r="L7" s="149" t="s">
        <v>64</v>
      </c>
      <c r="M7" s="149" t="s">
        <v>64</v>
      </c>
      <c r="N7" s="149" t="s">
        <v>64</v>
      </c>
      <c r="O7" s="64" t="s">
        <v>492</v>
      </c>
      <c r="P7" s="155" t="s">
        <v>491</v>
      </c>
      <c r="Q7" s="64" t="s">
        <v>492</v>
      </c>
      <c r="R7" s="155" t="s">
        <v>491</v>
      </c>
      <c r="S7" s="64" t="s">
        <v>492</v>
      </c>
      <c r="T7" s="64" t="s">
        <v>491</v>
      </c>
      <c r="U7" s="64" t="s">
        <v>492</v>
      </c>
      <c r="V7" s="64" t="s">
        <v>491</v>
      </c>
    </row>
    <row r="8" spans="1:22" ht="105">
      <c r="A8" s="277" t="s">
        <v>63</v>
      </c>
      <c r="B8" s="276" t="s">
        <v>63</v>
      </c>
      <c r="C8" s="18" t="s">
        <v>733</v>
      </c>
      <c r="D8" s="141">
        <v>0.3</v>
      </c>
      <c r="E8" s="144" t="s">
        <v>101</v>
      </c>
      <c r="F8" s="142">
        <v>1</v>
      </c>
      <c r="G8" s="150" t="s">
        <v>735</v>
      </c>
      <c r="H8" s="140" t="s">
        <v>710</v>
      </c>
      <c r="I8" s="143">
        <v>43101</v>
      </c>
      <c r="J8" s="15">
        <v>43373</v>
      </c>
      <c r="K8" s="139">
        <v>0.15</v>
      </c>
      <c r="L8" s="139">
        <v>0.5</v>
      </c>
      <c r="M8" s="139">
        <v>0.75</v>
      </c>
      <c r="N8" s="139">
        <v>1</v>
      </c>
      <c r="O8" s="214">
        <v>0</v>
      </c>
      <c r="P8" s="225" t="s">
        <v>833</v>
      </c>
      <c r="Q8" s="181">
        <v>0.2</v>
      </c>
      <c r="R8" s="190" t="s">
        <v>839</v>
      </c>
      <c r="S8" s="139"/>
      <c r="T8" s="157"/>
      <c r="U8" s="139"/>
      <c r="V8" s="157"/>
    </row>
    <row r="9" spans="1:22" ht="123.75" customHeight="1">
      <c r="A9" s="277"/>
      <c r="B9" s="276"/>
      <c r="C9" s="351" t="s">
        <v>734</v>
      </c>
      <c r="D9" s="349">
        <v>0.3</v>
      </c>
      <c r="E9" s="144" t="s">
        <v>101</v>
      </c>
      <c r="F9" s="142">
        <v>1</v>
      </c>
      <c r="G9" s="145" t="s">
        <v>711</v>
      </c>
      <c r="H9" s="140" t="s">
        <v>713</v>
      </c>
      <c r="I9" s="143">
        <v>43101</v>
      </c>
      <c r="J9" s="15">
        <v>43465</v>
      </c>
      <c r="K9" s="139">
        <v>0.25</v>
      </c>
      <c r="L9" s="139">
        <v>0.5</v>
      </c>
      <c r="M9" s="139">
        <v>0.75</v>
      </c>
      <c r="N9" s="139">
        <v>1</v>
      </c>
      <c r="O9" s="214">
        <v>0</v>
      </c>
      <c r="P9" s="161" t="s">
        <v>834</v>
      </c>
      <c r="Q9" s="139">
        <v>0</v>
      </c>
      <c r="R9" s="230" t="s">
        <v>840</v>
      </c>
      <c r="S9" s="139"/>
      <c r="T9" s="157"/>
      <c r="U9" s="139"/>
      <c r="V9" s="157"/>
    </row>
    <row r="10" spans="1:22" s="11" customFormat="1" ht="74.25" customHeight="1">
      <c r="A10" s="277"/>
      <c r="B10" s="276"/>
      <c r="C10" s="352"/>
      <c r="D10" s="350"/>
      <c r="E10" s="144" t="s">
        <v>101</v>
      </c>
      <c r="F10" s="142">
        <v>1</v>
      </c>
      <c r="G10" s="145" t="s">
        <v>712</v>
      </c>
      <c r="H10" s="140" t="s">
        <v>714</v>
      </c>
      <c r="I10" s="143">
        <v>43101</v>
      </c>
      <c r="J10" s="15">
        <v>43465</v>
      </c>
      <c r="K10" s="139">
        <v>0.25</v>
      </c>
      <c r="L10" s="139">
        <v>0.5</v>
      </c>
      <c r="M10" s="139">
        <v>0.75</v>
      </c>
      <c r="N10" s="20">
        <v>1</v>
      </c>
      <c r="O10" s="214">
        <v>0.1</v>
      </c>
      <c r="P10" s="161" t="s">
        <v>835</v>
      </c>
      <c r="Q10" s="214"/>
      <c r="R10" s="161"/>
      <c r="S10" s="20"/>
      <c r="T10" s="157"/>
      <c r="U10" s="20"/>
      <c r="V10" s="157"/>
    </row>
    <row r="11" spans="1:22" ht="101.25" customHeight="1">
      <c r="A11" s="277"/>
      <c r="B11" s="276"/>
      <c r="C11" s="18" t="s">
        <v>167</v>
      </c>
      <c r="D11" s="141">
        <v>0.2</v>
      </c>
      <c r="E11" s="144" t="s">
        <v>101</v>
      </c>
      <c r="F11" s="142">
        <v>1</v>
      </c>
      <c r="G11" s="145" t="s">
        <v>98</v>
      </c>
      <c r="H11" s="140" t="s">
        <v>715</v>
      </c>
      <c r="I11" s="143">
        <v>43101</v>
      </c>
      <c r="J11" s="15">
        <v>43465</v>
      </c>
      <c r="K11" s="139">
        <v>0.25</v>
      </c>
      <c r="L11" s="139">
        <v>0.5</v>
      </c>
      <c r="M11" s="139">
        <v>0.75</v>
      </c>
      <c r="N11" s="20">
        <v>1</v>
      </c>
      <c r="O11" s="214">
        <v>0</v>
      </c>
      <c r="P11" s="161" t="s">
        <v>836</v>
      </c>
      <c r="Q11" s="226">
        <v>0.4</v>
      </c>
      <c r="R11" s="228" t="s">
        <v>837</v>
      </c>
      <c r="S11" s="20"/>
      <c r="T11" s="157"/>
      <c r="U11" s="20"/>
      <c r="V11" s="157"/>
    </row>
    <row r="12" spans="1:22" ht="113.25" customHeight="1">
      <c r="A12" s="277"/>
      <c r="B12" s="276"/>
      <c r="C12" s="18" t="s">
        <v>168</v>
      </c>
      <c r="D12" s="141">
        <v>0.2</v>
      </c>
      <c r="E12" s="144" t="s">
        <v>101</v>
      </c>
      <c r="F12" s="142">
        <v>1</v>
      </c>
      <c r="G12" s="145" t="s">
        <v>717</v>
      </c>
      <c r="H12" s="140" t="s">
        <v>716</v>
      </c>
      <c r="I12" s="143">
        <v>43101</v>
      </c>
      <c r="J12" s="15">
        <v>43465</v>
      </c>
      <c r="K12" s="139">
        <v>0.25</v>
      </c>
      <c r="L12" s="139">
        <v>0.5</v>
      </c>
      <c r="M12" s="139">
        <v>0.75</v>
      </c>
      <c r="N12" s="20">
        <v>1</v>
      </c>
      <c r="O12" s="20">
        <v>0.25</v>
      </c>
      <c r="P12" s="157"/>
      <c r="Q12" s="227">
        <v>0.5</v>
      </c>
      <c r="R12" s="228" t="s">
        <v>838</v>
      </c>
      <c r="S12" s="20"/>
      <c r="T12" s="157"/>
      <c r="U12" s="20"/>
      <c r="V12" s="157"/>
    </row>
  </sheetData>
  <mergeCells count="22">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 ref="D9:D10"/>
    <mergeCell ref="A8:A12"/>
    <mergeCell ref="B8:B12"/>
    <mergeCell ref="A5:A7"/>
    <mergeCell ref="B5:B7"/>
    <mergeCell ref="C5:C7"/>
    <mergeCell ref="C9:C10"/>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cols>
    <col min="3" max="3" width="16.42578125" customWidth="1"/>
  </cols>
  <sheetData>
    <row r="1" spans="1:15" ht="12.75" customHeight="1">
      <c r="A1" s="357" t="s">
        <v>13</v>
      </c>
      <c r="B1" s="356" t="s">
        <v>5</v>
      </c>
      <c r="C1" s="357" t="s">
        <v>14</v>
      </c>
      <c r="D1" s="357" t="s">
        <v>12</v>
      </c>
      <c r="E1" s="357" t="s">
        <v>17</v>
      </c>
      <c r="F1" s="357" t="s">
        <v>15</v>
      </c>
      <c r="G1" s="357" t="s">
        <v>11</v>
      </c>
      <c r="H1" s="356" t="s">
        <v>10</v>
      </c>
      <c r="I1" s="353" t="s">
        <v>2</v>
      </c>
      <c r="J1" s="355"/>
      <c r="K1" s="353" t="s">
        <v>3</v>
      </c>
      <c r="L1" s="354"/>
      <c r="M1" s="354"/>
      <c r="N1" s="354"/>
      <c r="O1" s="355"/>
    </row>
    <row r="2" spans="1:15" ht="90">
      <c r="A2" s="358"/>
      <c r="B2" s="356"/>
      <c r="C2" s="358"/>
      <c r="D2" s="358"/>
      <c r="E2" s="358"/>
      <c r="F2" s="358"/>
      <c r="G2" s="358"/>
      <c r="H2" s="356"/>
      <c r="I2" s="3" t="s">
        <v>0</v>
      </c>
      <c r="J2" s="3" t="s">
        <v>1</v>
      </c>
      <c r="K2" s="1" t="s">
        <v>7</v>
      </c>
      <c r="L2" s="1" t="s">
        <v>8</v>
      </c>
      <c r="M2" s="2" t="s">
        <v>6</v>
      </c>
      <c r="N2" s="1" t="s">
        <v>9</v>
      </c>
      <c r="O2" s="3" t="s">
        <v>4</v>
      </c>
    </row>
    <row r="3" spans="1:15" ht="12.75" customHeight="1">
      <c r="A3" s="7" t="s">
        <v>16</v>
      </c>
      <c r="B3" t="s">
        <v>18</v>
      </c>
      <c r="M3" s="4" t="s">
        <v>57</v>
      </c>
    </row>
    <row r="4" spans="1:15" ht="12.75" customHeight="1">
      <c r="A4" s="7" t="s">
        <v>58</v>
      </c>
      <c r="B4" t="s">
        <v>19</v>
      </c>
      <c r="M4" s="5" t="s">
        <v>21</v>
      </c>
    </row>
    <row r="5" spans="1:15" ht="12.75" customHeight="1">
      <c r="A5" s="7" t="s">
        <v>59</v>
      </c>
      <c r="B5" t="s">
        <v>20</v>
      </c>
      <c r="M5" s="6" t="s">
        <v>22</v>
      </c>
    </row>
    <row r="6" spans="1:15" ht="12.75" customHeight="1">
      <c r="A6" s="7" t="s">
        <v>60</v>
      </c>
      <c r="B6" t="s">
        <v>73</v>
      </c>
      <c r="M6" s="5" t="s">
        <v>23</v>
      </c>
    </row>
    <row r="7" spans="1:15" ht="12.75" customHeight="1">
      <c r="A7" s="7" t="s">
        <v>61</v>
      </c>
      <c r="M7" s="6" t="s">
        <v>24</v>
      </c>
    </row>
    <row r="8" spans="1:15" ht="12.75" customHeight="1">
      <c r="A8" s="7" t="s">
        <v>62</v>
      </c>
      <c r="M8" s="5" t="s">
        <v>25</v>
      </c>
    </row>
    <row r="9" spans="1:15" ht="12.75" customHeight="1">
      <c r="A9" s="7" t="s">
        <v>63</v>
      </c>
      <c r="M9" s="6" t="s">
        <v>26</v>
      </c>
    </row>
    <row r="10" spans="1:15" ht="12.75" customHeight="1">
      <c r="M10" s="5" t="s">
        <v>27</v>
      </c>
    </row>
    <row r="11" spans="1:15" ht="12.75" customHeight="1">
      <c r="M11" s="6" t="s">
        <v>28</v>
      </c>
    </row>
    <row r="12" spans="1:15" ht="12.75" customHeight="1">
      <c r="M12" s="5" t="s">
        <v>29</v>
      </c>
    </row>
    <row r="13" spans="1:15" ht="12.75" customHeight="1">
      <c r="M13" s="6" t="s">
        <v>30</v>
      </c>
    </row>
    <row r="14" spans="1:15" ht="12.75" customHeight="1">
      <c r="M14" s="5" t="s">
        <v>31</v>
      </c>
    </row>
    <row r="15" spans="1:15" ht="12.75" customHeight="1">
      <c r="M15" s="6" t="s">
        <v>32</v>
      </c>
    </row>
    <row r="16" spans="1:15" ht="12.75" customHeight="1">
      <c r="M16" s="5" t="s">
        <v>33</v>
      </c>
    </row>
    <row r="17" spans="13:13" ht="12.75" customHeight="1">
      <c r="M17" s="6" t="s">
        <v>34</v>
      </c>
    </row>
    <row r="18" spans="13:13" ht="12.75" customHeight="1">
      <c r="M18" s="6" t="s">
        <v>35</v>
      </c>
    </row>
    <row r="19" spans="13:13" ht="12.75" customHeight="1">
      <c r="M19" s="5" t="s">
        <v>36</v>
      </c>
    </row>
    <row r="20" spans="13:13" ht="12.75" customHeight="1">
      <c r="M20" s="6" t="s">
        <v>37</v>
      </c>
    </row>
    <row r="21" spans="13:13" ht="12.75" customHeight="1">
      <c r="M21" s="5" t="s">
        <v>38</v>
      </c>
    </row>
    <row r="22" spans="13:13" ht="12.75" customHeight="1">
      <c r="M22" s="6" t="s">
        <v>39</v>
      </c>
    </row>
    <row r="23" spans="13:13" ht="12.75" customHeight="1">
      <c r="M23" s="5" t="s">
        <v>40</v>
      </c>
    </row>
    <row r="24" spans="13:13" ht="12.75" customHeight="1">
      <c r="M24" s="6" t="s">
        <v>41</v>
      </c>
    </row>
    <row r="25" spans="13:13" ht="12.75" customHeight="1">
      <c r="M25" s="5" t="s">
        <v>42</v>
      </c>
    </row>
    <row r="26" spans="13:13" ht="12.75" customHeight="1">
      <c r="M26" s="6" t="s">
        <v>43</v>
      </c>
    </row>
    <row r="27" spans="13:13" ht="12.75" customHeight="1">
      <c r="M27" s="5" t="s">
        <v>44</v>
      </c>
    </row>
    <row r="28" spans="13:13" ht="12.75" customHeight="1">
      <c r="M28" s="6" t="s">
        <v>45</v>
      </c>
    </row>
    <row r="29" spans="13:13" ht="12.75" customHeight="1">
      <c r="M29" s="5" t="s">
        <v>46</v>
      </c>
    </row>
    <row r="30" spans="13:13" ht="12.75" customHeight="1">
      <c r="M30" s="5" t="s">
        <v>47</v>
      </c>
    </row>
    <row r="31" spans="13:13" ht="12.75" customHeight="1">
      <c r="M31" s="6" t="s">
        <v>48</v>
      </c>
    </row>
    <row r="32" spans="13:13" ht="12.75" customHeight="1">
      <c r="M32" s="5" t="s">
        <v>49</v>
      </c>
    </row>
    <row r="33" spans="13:13" ht="12.75" customHeight="1">
      <c r="M33" s="6" t="s">
        <v>50</v>
      </c>
    </row>
    <row r="34" spans="13:13" ht="12.75" customHeight="1">
      <c r="M34" s="5" t="s">
        <v>51</v>
      </c>
    </row>
    <row r="35" spans="13:13" ht="12.75" customHeight="1">
      <c r="M35" s="6" t="s">
        <v>52</v>
      </c>
    </row>
    <row r="36" spans="13:13" ht="12.75" customHeight="1">
      <c r="M36" s="5" t="s">
        <v>53</v>
      </c>
    </row>
    <row r="37" spans="13:13" ht="12.75" customHeight="1">
      <c r="M37" s="6" t="s">
        <v>54</v>
      </c>
    </row>
    <row r="38" spans="13:13" ht="12.75" customHeight="1">
      <c r="M38" s="5" t="s">
        <v>55</v>
      </c>
    </row>
    <row r="39" spans="13:13" ht="12.75" customHeight="1">
      <c r="M39" s="6" t="s">
        <v>56</v>
      </c>
    </row>
    <row r="40" spans="13:13" ht="12.75" customHeight="1"/>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2.xml><?xml version="1.0" encoding="utf-8"?>
<ds:datastoreItem xmlns:ds="http://schemas.openxmlformats.org/officeDocument/2006/customXml" ds:itemID="{492F8411-93EC-4201-A614-F2C25C7AFA34}">
  <ds:schemaRef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bbb1532b-ab18-4e7b-be3e-fa8e2303545f"/>
    <ds:schemaRef ds:uri="http://www.w3.org/XML/1998/namespac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PLANEACION</cp:lastModifiedBy>
  <cp:lastPrinted>2017-10-26T15:22:21Z</cp:lastPrinted>
  <dcterms:created xsi:type="dcterms:W3CDTF">2008-08-05T17:06:18Z</dcterms:created>
  <dcterms:modified xsi:type="dcterms:W3CDTF">2018-07-17T15:34:11Z</dcterms:modified>
</cp:coreProperties>
</file>